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na\Downloads\"/>
    </mc:Choice>
  </mc:AlternateContent>
  <bookViews>
    <workbookView xWindow="0" yWindow="0" windowWidth="28800" windowHeight="1299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1" l="1"/>
  <c r="P111" i="1" l="1"/>
  <c r="S30" i="1"/>
  <c r="S31" i="1"/>
  <c r="S50" i="1"/>
  <c r="S52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9" i="1"/>
  <c r="Q75" i="1"/>
  <c r="Q76" i="1"/>
  <c r="Q77" i="1"/>
  <c r="S77" i="1" s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S93" i="1" s="1"/>
  <c r="Q94" i="1"/>
  <c r="Q95" i="1"/>
  <c r="Q96" i="1"/>
  <c r="S96" i="1" s="1"/>
  <c r="Q97" i="1"/>
  <c r="Q98" i="1"/>
  <c r="Q99" i="1"/>
  <c r="Q100" i="1"/>
  <c r="Q101" i="1"/>
  <c r="S101" i="1" s="1"/>
  <c r="Q102" i="1"/>
  <c r="Q103" i="1"/>
  <c r="Q104" i="1"/>
  <c r="Q105" i="1"/>
  <c r="Q106" i="1"/>
  <c r="Q107" i="1"/>
  <c r="Q108" i="1"/>
  <c r="Q109" i="1"/>
  <c r="S109" i="1" s="1"/>
  <c r="Q110" i="1"/>
  <c r="Q74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49" i="1"/>
  <c r="Q30" i="1"/>
  <c r="Q31" i="1"/>
  <c r="Q32" i="1"/>
  <c r="Q33" i="1"/>
  <c r="S33" i="1" s="1"/>
  <c r="Q34" i="1"/>
  <c r="Q35" i="1"/>
  <c r="Q36" i="1"/>
  <c r="S36" i="1" s="1"/>
  <c r="Q37" i="1"/>
  <c r="S37" i="1" s="1"/>
  <c r="Q38" i="1"/>
  <c r="Q39" i="1"/>
  <c r="S39" i="1" s="1"/>
  <c r="Q40" i="1"/>
  <c r="S40" i="1" s="1"/>
  <c r="Q41" i="1"/>
  <c r="S41" i="1" s="1"/>
  <c r="Q42" i="1"/>
  <c r="Q43" i="1"/>
  <c r="S43" i="1" s="1"/>
  <c r="Q45" i="1"/>
  <c r="Q29" i="1"/>
  <c r="P75" i="1"/>
  <c r="S75" i="1" s="1"/>
  <c r="P76" i="1"/>
  <c r="P77" i="1"/>
  <c r="P78" i="1"/>
  <c r="S78" i="1" s="1"/>
  <c r="P79" i="1"/>
  <c r="S79" i="1" s="1"/>
  <c r="P80" i="1"/>
  <c r="P81" i="1"/>
  <c r="P82" i="1"/>
  <c r="P83" i="1"/>
  <c r="P84" i="1"/>
  <c r="P85" i="1"/>
  <c r="P86" i="1"/>
  <c r="S86" i="1" s="1"/>
  <c r="P87" i="1"/>
  <c r="P88" i="1"/>
  <c r="P89" i="1"/>
  <c r="P90" i="1"/>
  <c r="P91" i="1"/>
  <c r="S91" i="1" s="1"/>
  <c r="P92" i="1"/>
  <c r="P93" i="1"/>
  <c r="P94" i="1"/>
  <c r="P95" i="1"/>
  <c r="S95" i="1" s="1"/>
  <c r="P96" i="1"/>
  <c r="P97" i="1"/>
  <c r="P98" i="1"/>
  <c r="S98" i="1" s="1"/>
  <c r="P99" i="1"/>
  <c r="P100" i="1"/>
  <c r="P101" i="1"/>
  <c r="P102" i="1"/>
  <c r="S102" i="1" s="1"/>
  <c r="P103" i="1"/>
  <c r="P104" i="1"/>
  <c r="P105" i="1"/>
  <c r="P106" i="1"/>
  <c r="P107" i="1"/>
  <c r="P108" i="1"/>
  <c r="P109" i="1"/>
  <c r="P110" i="1"/>
  <c r="P74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S68" i="1" s="1"/>
  <c r="P69" i="1"/>
  <c r="P4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5" i="1"/>
  <c r="P29" i="1"/>
  <c r="S89" i="1" l="1"/>
  <c r="S85" i="1"/>
  <c r="S99" i="1"/>
  <c r="S100" i="1"/>
  <c r="S88" i="1"/>
  <c r="S76" i="1"/>
  <c r="S38" i="1"/>
  <c r="S45" i="1"/>
  <c r="S104" i="1"/>
  <c r="S92" i="1"/>
  <c r="S84" i="1"/>
  <c r="S80" i="1"/>
  <c r="S107" i="1"/>
  <c r="S83" i="1"/>
  <c r="S82" i="1"/>
  <c r="S108" i="1"/>
  <c r="R75" i="1"/>
  <c r="R76" i="1"/>
  <c r="R80" i="1"/>
  <c r="R81" i="1"/>
  <c r="R82" i="1"/>
  <c r="R84" i="1"/>
  <c r="R85" i="1"/>
  <c r="R86" i="1"/>
  <c r="R87" i="1"/>
  <c r="R90" i="1"/>
  <c r="R91" i="1"/>
  <c r="R92" i="1"/>
  <c r="R93" i="1"/>
  <c r="R94" i="1"/>
  <c r="D70" i="1"/>
  <c r="F14" i="1"/>
  <c r="F15" i="1"/>
  <c r="D16" i="1"/>
  <c r="E16" i="1"/>
  <c r="F16" i="1" s="1"/>
  <c r="F17" i="1"/>
  <c r="F18" i="1"/>
  <c r="D19" i="1"/>
  <c r="E19" i="1"/>
  <c r="F19" i="1" s="1"/>
  <c r="R32" i="1"/>
  <c r="R35" i="1"/>
  <c r="R37" i="1"/>
  <c r="R39" i="1"/>
  <c r="R43" i="1"/>
  <c r="D44" i="1"/>
  <c r="D46" i="1" s="1"/>
  <c r="E44" i="1"/>
  <c r="E46" i="1" s="1"/>
  <c r="I44" i="1"/>
  <c r="L44" i="1"/>
  <c r="L46" i="1" s="1"/>
  <c r="M44" i="1"/>
  <c r="M46" i="1" s="1"/>
  <c r="N44" i="1"/>
  <c r="N46" i="1" s="1"/>
  <c r="O44" i="1"/>
  <c r="O46" i="1" s="1"/>
  <c r="R51" i="1"/>
  <c r="R53" i="1"/>
  <c r="R55" i="1"/>
  <c r="R57" i="1"/>
  <c r="R58" i="1"/>
  <c r="R59" i="1"/>
  <c r="R60" i="1"/>
  <c r="R65" i="1"/>
  <c r="R68" i="1"/>
  <c r="H70" i="1"/>
  <c r="J70" i="1"/>
  <c r="L70" i="1"/>
  <c r="N70" i="1"/>
  <c r="P70" i="1" s="1"/>
  <c r="S70" i="1" s="1"/>
  <c r="R106" i="1"/>
  <c r="R107" i="1"/>
  <c r="R109" i="1"/>
  <c r="R110" i="1"/>
  <c r="L111" i="1"/>
  <c r="M111" i="1"/>
  <c r="N111" i="1"/>
  <c r="I46" i="1" l="1"/>
  <c r="Q46" i="1" s="1"/>
  <c r="Q44" i="1"/>
  <c r="R88" i="1"/>
  <c r="R83" i="1"/>
  <c r="R30" i="1"/>
  <c r="R77" i="1"/>
  <c r="R89" i="1"/>
  <c r="R79" i="1"/>
  <c r="R40" i="1"/>
  <c r="D20" i="1"/>
  <c r="D22" i="1" s="1"/>
  <c r="R108" i="1"/>
  <c r="H44" i="1"/>
  <c r="H111" i="1"/>
  <c r="R98" i="1"/>
  <c r="R96" i="1"/>
  <c r="Q70" i="1"/>
  <c r="E20" i="1"/>
  <c r="E22" i="1" s="1"/>
  <c r="R100" i="1"/>
  <c r="D111" i="1"/>
  <c r="R103" i="1"/>
  <c r="R38" i="1"/>
  <c r="R104" i="1"/>
  <c r="R54" i="1"/>
  <c r="J44" i="1"/>
  <c r="R36" i="1"/>
  <c r="R102" i="1"/>
  <c r="R95" i="1"/>
  <c r="R97" i="1"/>
  <c r="R56" i="1"/>
  <c r="R50" i="1"/>
  <c r="R99" i="1"/>
  <c r="R52" i="1"/>
  <c r="B3" i="2"/>
  <c r="Q115" i="1" l="1"/>
  <c r="Q117" i="1" s="1"/>
  <c r="H46" i="1"/>
  <c r="P44" i="1"/>
  <c r="S44" i="1" s="1"/>
  <c r="J46" i="1"/>
  <c r="R70" i="1"/>
  <c r="P46" i="1" l="1"/>
  <c r="S46" i="1" s="1"/>
  <c r="R111" i="1"/>
  <c r="S111" i="1"/>
  <c r="R44" i="1"/>
</calcChain>
</file>

<file path=xl/sharedStrings.xml><?xml version="1.0" encoding="utf-8"?>
<sst xmlns="http://schemas.openxmlformats.org/spreadsheetml/2006/main" count="153" uniqueCount="117">
  <si>
    <t>OPĆI PRIHODI I PRIMICI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</si>
  <si>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</si>
  <si>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</si>
  <si>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</si>
  <si>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</si>
  <si>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</si>
  <si>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</si>
  <si>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</si>
  <si>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</si>
  <si>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</si>
  <si>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</si>
  <si>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</si>
  <si>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</si>
  <si>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</si>
  <si>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UKUPNO</t>
  </si>
  <si>
    <t>RASHODI POSLOVANJA</t>
  </si>
  <si>
    <t>Ostali rashodi za zaposlene</t>
  </si>
  <si>
    <t>Preneseni višak iz prethodnih godina</t>
  </si>
  <si>
    <t>Obrazloženje izvještaja o izvršenju financijskog plana</t>
  </si>
  <si>
    <t>-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</si>
  <si>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</si>
  <si>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</si>
  <si>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</si>
  <si>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</si>
  <si>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</si>
  <si>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</si>
  <si>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</si>
  <si>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</si>
  <si>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</si>
  <si>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</si>
  <si>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</si>
  <si>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</si>
  <si>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</si>
  <si>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</si>
  <si>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</si>
  <si>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</si>
  <si>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</si>
  <si>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</si>
  <si>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</si>
  <si>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</si>
  <si>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</si>
  <si>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</si>
  <si>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Pristojbe i naknade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</si>
  <si>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</si>
  <si>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</si>
  <si>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</si>
  <si>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</si>
  <si>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</si>
  <si>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</si>
  <si>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</si>
  <si>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</si>
  <si>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</si>
  <si>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49221 Bedekovčina</t>
  </si>
  <si>
    <t>Licence</t>
  </si>
  <si>
    <t>DONACIJE</t>
  </si>
  <si>
    <t>Prihodi od pozitivnih tečajnih razlika</t>
  </si>
  <si>
    <t>Knjige u knjižnici</t>
  </si>
  <si>
    <t>Plaće za zaposlene</t>
  </si>
  <si>
    <t>Višak/manjak prihoda za razdoblje 1.1.- 31.12.2022.</t>
  </si>
  <si>
    <t>Ukupno višak/manjak prihoda na dan 31.12.2022.</t>
  </si>
  <si>
    <t>Zdravstveni pregledi</t>
  </si>
  <si>
    <t>PLAN ZA 2022.</t>
  </si>
  <si>
    <t>RASHODI ZA NABAVU NEF. IMOVINE</t>
  </si>
  <si>
    <t>UKUPNO RASHODI</t>
  </si>
  <si>
    <t>Program 1003 Dopunski nastavni i vannastavni program škola i obrazovnih institucija</t>
  </si>
  <si>
    <t>Opći dio</t>
  </si>
  <si>
    <t>Posebni dio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</si>
  <si>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</si>
  <si>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</si>
  <si>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</si>
  <si>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</si>
  <si>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</si>
  <si>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PLAN 2022.</t>
  </si>
  <si>
    <t>INDEKS</t>
  </si>
  <si>
    <t>VIŠAK/MANJAK</t>
  </si>
  <si>
    <t>UKUPNO VIŠAK/MANJAK</t>
  </si>
  <si>
    <t>PRIH. POSEBNE NAMJENE</t>
  </si>
  <si>
    <t>UKUPNO IZVRŠENJE</t>
  </si>
  <si>
    <t>Prihodi od prodaje stambenih objekata</t>
  </si>
  <si>
    <t>Izvršenje prihoda i rashoda iskazano je prema izvorima financiranja. Opći prihodi i primici obuhvaćaju prihode iz državnog proračuna, decentralizirana i dopunska sredstva iz proračuna Krapinsko-zagorske županije.</t>
  </si>
  <si>
    <t>POMOĆI</t>
  </si>
  <si>
    <t>OSNOVNA ŠKOLA STJEPANA RADIĆA BRESTOVEC OREHOVIČKI</t>
  </si>
  <si>
    <t>IZVJEŠTAJ O IZVRŠENJU FINANCIJSKOG PLANA ZA 2022. ZA OSNOVNU ŠKOLU STJEPANA RADIĆA BRESTOVEC OREHOVIČKI</t>
  </si>
  <si>
    <t>400-04/23-01/01</t>
  </si>
  <si>
    <t>KLASA: 400-04/23-01/01</t>
  </si>
  <si>
    <t>URBROJ: 2140-59-23-1</t>
  </si>
  <si>
    <t>Kap.pomoći pr.k. iz pr. koji im nijhe nad.</t>
  </si>
  <si>
    <t>Program 1000 OSNOVNO OBRAZOVANJE ZAKONSKI STANDARD</t>
  </si>
  <si>
    <t>Knjige</t>
  </si>
  <si>
    <t>Ostali nespomenuti rashodi poslovanja</t>
  </si>
  <si>
    <t>Dopr. Za zapošljavanje na plaću</t>
  </si>
  <si>
    <t>Naknade građanima i kućan. Iz EU sred.</t>
  </si>
  <si>
    <t>Ostale nespomenute usluge</t>
  </si>
  <si>
    <t>Prihodi iz nad. Pror. za nab. nef. Imovine</t>
  </si>
  <si>
    <t>INDEKS 8/7*100</t>
  </si>
  <si>
    <t>U prihode posebne namjene ulaze prihodi od sufinanciranja troškova prehrane učenika, sufinanciranje troškova izleta, terenske nastave, osiguranja učenika, prihod od Županijskog sportskog saveza za troškove sportskih praznika te uplata</t>
  </si>
  <si>
    <t xml:space="preserve">       </t>
  </si>
  <si>
    <t>- decentralizacija u iznosu od 253.304,00 kuna</t>
  </si>
  <si>
    <t>- prihod iz županijskog proračuna 249.696,89 kuna,</t>
  </si>
  <si>
    <t>U opće prihode i primitke u iznosu od 6.315.232,56 kuna uvršteni su slijedeći prihodi:</t>
  </si>
  <si>
    <t>U prihode od pomoći uvršteni su prihodi iz općinskog proračuna.</t>
  </si>
  <si>
    <t>- prihod iz državnog proračuna u iznosu od 5.812.231,67 kuna.</t>
  </si>
  <si>
    <t>Ukupni rezultat poslovanja odnosno manjak od 15.750,88 kuna odnosi se na slijedeće:</t>
  </si>
  <si>
    <t>- višak prihoda iz državnog proračuna u iznosu od 3.543,71 kunu (tijekom godine utrošena su namjenska sredstva za projekte iz viška prihoda 2021. godine u iznosu od 27.456,29 kuna, te su ostala neutrošena sredstva za projekte iz</t>
  </si>
  <si>
    <t xml:space="preserve">  2022. godine u iznosu od 31.000,00 kuna)</t>
  </si>
  <si>
    <t>- manjak prihoda iz općinskog proračuna u iznosu od 30.000,00 kuna (tijekom godine utrošena su namjenska sredstva iz viška prihoda 2021. godine u iznosu od 30.000,00 kuna),</t>
  </si>
  <si>
    <t>- višak vlastitih prihoda u iznosu od 5.699,98 kuna,</t>
  </si>
  <si>
    <t>Crvenog križa - prodaja bonova. Vlastiti prihodi odnose se na prihode od prodaje proizvoda učeničke zadruge, najma stana, najma dvorane i ostalog šk. prostora, te najma zemljišta. Prihodi od nefinancijske imovine su prihodi od prodaje stanova.</t>
  </si>
  <si>
    <t>Ukupni višak prihoda na kraju 2022. godine iznosi 141.126,21 kunu.</t>
  </si>
  <si>
    <t>Za razdoblje od 1.1. do 31.12.2022. evidentirani su prihodi u iznosu od  6.743.411,24 kn i rashodi u iznosu od 6.759.162,12 kn.  Prihodi su trošeni namjenski odnosno prema financijskom planu.</t>
  </si>
  <si>
    <t>- višak prihoda od posebnih namjena 2.791,22 kune</t>
  </si>
  <si>
    <t>- višak prihoda od prodaje nefinancijske imovine u iznosu od 2.214,21 kuna</t>
  </si>
  <si>
    <t xml:space="preserve">              Ravnatelj:</t>
  </si>
  <si>
    <t xml:space="preserve">        Zdenko Kobeščak</t>
  </si>
  <si>
    <t>Predsjednica Školskog odbora</t>
  </si>
  <si>
    <t xml:space="preserve">            Iva Muhek</t>
  </si>
  <si>
    <t>Brestovec Orehovički, 21.02.2023.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</si>
</sst>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8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6" fillId="2" borderId="1" xfId="4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5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 applyAlignment="1"/>
    <xf numFmtId="0" fontId="10" fillId="0" borderId="0" xfId="0" applyFont="1" applyAlignment="1">
      <alignment horizontal="center"/>
    </xf>
    <xf numFmtId="0" fontId="0" fillId="0" borderId="0" xfId="0" applyFont="1"/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2" fillId="0" borderId="10" xfId="0" applyFont="1" applyBorder="1" applyAlignment="1"/>
    <xf numFmtId="4" fontId="2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2" borderId="10" xfId="0" applyFont="1" applyFill="1" applyBorder="1" applyAlignment="1"/>
    <xf numFmtId="0" fontId="2" fillId="2" borderId="10" xfId="0" applyFont="1" applyFill="1" applyBorder="1" applyAlignment="1"/>
    <xf numFmtId="0" fontId="2" fillId="0" borderId="10" xfId="0" applyFont="1" applyBorder="1"/>
    <xf numFmtId="0" fontId="5" fillId="0" borderId="10" xfId="0" applyFont="1" applyBorder="1"/>
    <xf numFmtId="0" fontId="5" fillId="2" borderId="10" xfId="0" applyFont="1" applyFill="1" applyBorder="1"/>
    <xf numFmtId="0" fontId="2" fillId="2" borderId="10" xfId="0" applyFont="1" applyFill="1" applyBorder="1"/>
    <xf numFmtId="0" fontId="5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0" borderId="16" xfId="0" applyNumberFormat="1" applyFont="1" applyBorder="1" applyAlignment="1">
      <alignment horizontal="center"/>
    </xf>
    <xf numFmtId="4" fontId="5" fillId="0" borderId="17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0" fontId="3" fillId="0" borderId="14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5" xfId="0" applyNumberFormat="1" applyFont="1" applyBorder="1" applyAlignment="1">
      <alignment horizontal="right"/>
    </xf>
    <xf numFmtId="0" fontId="5" fillId="2" borderId="14" xfId="0" applyFont="1" applyFill="1" applyBorder="1" applyAlignment="1"/>
    <xf numFmtId="0" fontId="11" fillId="2" borderId="15" xfId="4" applyFont="1" applyFill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5" fillId="2" borderId="23" xfId="0" applyFont="1" applyFill="1" applyBorder="1"/>
    <xf numFmtId="0" fontId="2" fillId="2" borderId="24" xfId="0" applyFont="1" applyFill="1" applyBorder="1"/>
    <xf numFmtId="4" fontId="2" fillId="2" borderId="24" xfId="0" applyNumberFormat="1" applyFont="1" applyFill="1" applyBorder="1"/>
    <xf numFmtId="4" fontId="2" fillId="0" borderId="25" xfId="0" applyNumberFormat="1" applyFont="1" applyBorder="1" applyAlignment="1">
      <alignment horizontal="center"/>
    </xf>
    <xf numFmtId="0" fontId="5" fillId="2" borderId="26" xfId="0" applyFont="1" applyFill="1" applyBorder="1"/>
    <xf numFmtId="0" fontId="2" fillId="2" borderId="27" xfId="0" applyFont="1" applyFill="1" applyBorder="1"/>
    <xf numFmtId="4" fontId="2" fillId="2" borderId="27" xfId="0" applyNumberFormat="1" applyFont="1" applyFill="1" applyBorder="1"/>
    <xf numFmtId="4" fontId="2" fillId="0" borderId="28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14" fillId="0" borderId="0" xfId="0" applyFont="1"/>
    <xf numFmtId="4" fontId="5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" fontId="5" fillId="0" borderId="11" xfId="0" applyNumberFormat="1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4" fontId="2" fillId="0" borderId="27" xfId="0" applyNumberFormat="1" applyFont="1" applyBorder="1" applyAlignment="1">
      <alignment horizontal="center"/>
    </xf>
    <xf numFmtId="0" fontId="15" fillId="0" borderId="0" xfId="0" applyFont="1"/>
    <xf numFmtId="49" fontId="14" fillId="0" borderId="0" xfId="0" applyNumberFormat="1" applyFont="1"/>
    <xf numFmtId="4" fontId="2" fillId="0" borderId="0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17" fillId="0" borderId="0" xfId="0" applyNumberFormat="1" applyFont="1"/>
    <xf numFmtId="1" fontId="2" fillId="0" borderId="13" xfId="0" applyNumberFormat="1" applyFont="1" applyBorder="1" applyAlignment="1"/>
    <xf numFmtId="1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4" fontId="2" fillId="3" borderId="15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7" fillId="4" borderId="1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right"/>
    </xf>
    <xf numFmtId="4" fontId="2" fillId="4" borderId="15" xfId="0" applyNumberFormat="1" applyFont="1" applyFill="1" applyBorder="1"/>
    <xf numFmtId="4" fontId="2" fillId="4" borderId="24" xfId="0" applyNumberFormat="1" applyFont="1" applyFill="1" applyBorder="1"/>
    <xf numFmtId="4" fontId="2" fillId="4" borderId="27" xfId="0" applyNumberFormat="1" applyFont="1" applyFill="1" applyBorder="1"/>
    <xf numFmtId="4" fontId="5" fillId="4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5" fillId="4" borderId="24" xfId="0" applyNumberFormat="1" applyFont="1" applyFill="1" applyBorder="1" applyAlignment="1">
      <alignment horizontal="center"/>
    </xf>
    <xf numFmtId="4" fontId="2" fillId="4" borderId="27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5" fillId="2" borderId="37" xfId="0" applyFont="1" applyFill="1" applyBorder="1" applyAlignment="1"/>
    <xf numFmtId="0" fontId="6" fillId="2" borderId="38" xfId="4" applyFont="1" applyFill="1" applyBorder="1" applyAlignment="1">
      <alignment horizontal="left"/>
    </xf>
    <xf numFmtId="4" fontId="5" fillId="0" borderId="38" xfId="0" applyNumberFormat="1" applyFont="1" applyBorder="1" applyAlignment="1">
      <alignment horizontal="right"/>
    </xf>
    <xf numFmtId="4" fontId="5" fillId="4" borderId="38" xfId="0" applyNumberFormat="1" applyFont="1" applyFill="1" applyBorder="1" applyAlignment="1">
      <alignment horizontal="right"/>
    </xf>
    <xf numFmtId="4" fontId="5" fillId="2" borderId="38" xfId="0" applyNumberFormat="1" applyFont="1" applyFill="1" applyBorder="1" applyAlignment="1">
      <alignment horizontal="right"/>
    </xf>
    <xf numFmtId="4" fontId="2" fillId="0" borderId="39" xfId="0" applyNumberFormat="1" applyFont="1" applyBorder="1" applyAlignment="1">
      <alignment horizontal="center"/>
    </xf>
    <xf numFmtId="0" fontId="0" fillId="0" borderId="40" xfId="0" applyBorder="1" applyAlignment="1"/>
    <xf numFmtId="2" fontId="0" fillId="0" borderId="40" xfId="0" applyNumberFormat="1" applyBorder="1" applyAlignment="1"/>
    <xf numFmtId="49" fontId="1" fillId="0" borderId="0" xfId="0" applyNumberFormat="1" applyFont="1" applyAlignment="1">
      <alignment wrapText="1"/>
    </xf>
    <xf numFmtId="0" fontId="18" fillId="0" borderId="4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 wrapText="1"/>
    </xf>
    <xf numFmtId="3" fontId="2" fillId="3" borderId="3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5">
    <cellStyle name="Normalno" xfId="0" builtinId="0"/>
    <cellStyle name="Obično_List4" xfId="3"/>
    <cellStyle name="Obično_List5" xfId="4"/>
    <cellStyle name="Obično_List7" xfId="1"/>
    <cellStyle name="Obično_List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0"/>
  <sheetViews>
    <sheetView tabSelected="1" workbookViewId="0">
      <selection activeCell="B4" sqref="B4"/>
    </sheetView>
  </sheetViews>
  <sheetFormatPr defaultRowHeight="15" x14ac:dyDescent="0.25"/>
  <cols>
    <col min="1" max="1" width="0.5703125" customWidth="1"/>
    <col min="2" max="2" width="4.7109375" customWidth="1"/>
    <col min="3" max="3" width="29.28515625" customWidth="1"/>
    <col min="4" max="4" width="12.5703125" customWidth="1"/>
    <col min="5" max="7" width="12.140625" customWidth="1"/>
    <col min="8" max="9" width="12.42578125" customWidth="1"/>
    <col min="10" max="10" width="13" customWidth="1"/>
    <col min="11" max="11" width="12.140625" customWidth="1"/>
    <col min="12" max="12" width="11.7109375" customWidth="1"/>
    <col min="13" max="13" width="10.42578125" customWidth="1"/>
    <col min="14" max="16" width="11.5703125" customWidth="1"/>
    <col min="17" max="17" width="11" customWidth="1"/>
    <col min="18" max="18" width="8.140625" hidden="1" customWidth="1"/>
    <col min="19" max="19" width="14.7109375" bestFit="1" customWidth="1"/>
  </cols>
  <sheetData>
    <row r="1" spans="2:18" ht="4.5" customHeight="1" x14ac:dyDescent="0.25"/>
    <row r="2" spans="2:18" x14ac:dyDescent="0.25">
      <c r="B2" s="75" t="s">
        <v>81</v>
      </c>
      <c r="C2" s="9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 x14ac:dyDescent="0.25">
      <c r="B3" s="75" t="s">
        <v>116</v>
      </c>
      <c r="C3" s="9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8" x14ac:dyDescent="0.25">
      <c r="B4" s="75" t="s">
        <v>52</v>
      </c>
      <c r="C4" s="9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x14ac:dyDescent="0.25">
      <c r="B5" s="75" t="s">
        <v>84</v>
      </c>
      <c r="C5" s="95" t="s">
        <v>83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2:18" x14ac:dyDescent="0.25">
      <c r="B6" s="75" t="s">
        <v>85</v>
      </c>
      <c r="C6" s="9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2:18" x14ac:dyDescent="0.25">
      <c r="B7" s="75"/>
      <c r="C7" s="9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2:18" x14ac:dyDescent="0.25">
      <c r="B8" s="90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2:18" s="39" customFormat="1" ht="15" customHeight="1" x14ac:dyDescent="0.25">
      <c r="B9" s="147" t="s">
        <v>82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spans="2:18" s="39" customFormat="1" ht="15" customHeight="1" x14ac:dyDescent="0.25">
      <c r="B10" s="38"/>
      <c r="C10" s="38"/>
      <c r="D10" s="38"/>
      <c r="E10" s="96"/>
      <c r="F10" s="96"/>
      <c r="G10" s="96"/>
      <c r="H10" s="38"/>
      <c r="I10" s="96"/>
      <c r="J10" s="38"/>
      <c r="K10" s="96"/>
      <c r="L10" s="38"/>
      <c r="M10" s="96"/>
      <c r="N10" s="38"/>
      <c r="O10" s="96"/>
      <c r="P10" s="38"/>
      <c r="Q10" s="38"/>
      <c r="R10" s="38"/>
    </row>
    <row r="11" spans="2:18" ht="15" customHeight="1" x14ac:dyDescent="0.25">
      <c r="B11" s="74" t="s">
        <v>65</v>
      </c>
      <c r="C11" s="28"/>
      <c r="D11" s="28"/>
      <c r="E11" s="97"/>
      <c r="F11" s="97"/>
      <c r="G11" s="97"/>
      <c r="H11" s="28"/>
      <c r="I11" s="97"/>
      <c r="J11" s="28"/>
      <c r="K11" s="97"/>
      <c r="L11" s="28"/>
      <c r="M11" s="97"/>
      <c r="N11" s="28"/>
      <c r="O11" s="97"/>
      <c r="P11" s="28"/>
    </row>
    <row r="12" spans="2:18" ht="15" customHeight="1" thickBot="1" x14ac:dyDescent="0.3">
      <c r="B12" s="74"/>
      <c r="C12" s="29"/>
      <c r="D12" s="29"/>
      <c r="E12" s="97"/>
      <c r="F12" s="97"/>
      <c r="G12" s="97"/>
      <c r="H12" s="29"/>
      <c r="I12" s="97"/>
      <c r="J12" s="29"/>
      <c r="K12" s="97"/>
      <c r="L12" s="29"/>
      <c r="M12" s="97"/>
      <c r="N12" s="29"/>
      <c r="O12" s="97"/>
      <c r="P12" s="29"/>
    </row>
    <row r="13" spans="2:18" ht="15" customHeight="1" thickBot="1" x14ac:dyDescent="0.3">
      <c r="B13" s="74"/>
      <c r="C13" s="110"/>
      <c r="D13" s="111" t="s">
        <v>72</v>
      </c>
      <c r="E13" s="111" t="s">
        <v>4</v>
      </c>
      <c r="F13" s="112" t="s">
        <v>73</v>
      </c>
      <c r="G13" s="19"/>
      <c r="H13" s="29"/>
      <c r="I13" s="97"/>
      <c r="J13" s="29"/>
      <c r="K13" s="97"/>
      <c r="L13" s="29"/>
    </row>
    <row r="14" spans="2:18" ht="15" customHeight="1" x14ac:dyDescent="0.25">
      <c r="B14" s="74"/>
      <c r="C14" s="83" t="s">
        <v>67</v>
      </c>
      <c r="D14" s="78">
        <v>6709365</v>
      </c>
      <c r="E14" s="125">
        <v>6739774.1600000001</v>
      </c>
      <c r="F14" s="84">
        <f t="shared" ref="F14:F19" si="0">E14/D14*100</f>
        <v>100.45323454604124</v>
      </c>
      <c r="G14" s="98"/>
      <c r="H14" s="29"/>
      <c r="I14" s="97"/>
      <c r="J14" s="29"/>
      <c r="K14" s="97"/>
      <c r="L14" s="29"/>
    </row>
    <row r="15" spans="2:18" ht="15" customHeight="1" x14ac:dyDescent="0.25">
      <c r="B15" s="74"/>
      <c r="C15" s="79" t="s">
        <v>68</v>
      </c>
      <c r="D15" s="30">
        <v>3637</v>
      </c>
      <c r="E15" s="126">
        <v>3637.08</v>
      </c>
      <c r="F15" s="84">
        <f t="shared" si="0"/>
        <v>100.00219961506735</v>
      </c>
      <c r="G15" s="98"/>
      <c r="H15" s="29"/>
      <c r="I15" s="97"/>
      <c r="J15" s="29"/>
      <c r="K15" s="97"/>
      <c r="L15" s="29"/>
    </row>
    <row r="16" spans="2:18" ht="15" customHeight="1" x14ac:dyDescent="0.25">
      <c r="B16" s="74"/>
      <c r="C16" s="80" t="s">
        <v>69</v>
      </c>
      <c r="D16" s="3">
        <f>SUM(D14+D15)</f>
        <v>6713002</v>
      </c>
      <c r="E16" s="114">
        <f>SUM(E14+E15)</f>
        <v>6743411.2400000002</v>
      </c>
      <c r="F16" s="84">
        <f t="shared" si="0"/>
        <v>100.45299018233571</v>
      </c>
      <c r="G16" s="98"/>
      <c r="H16" s="29"/>
      <c r="I16" s="97"/>
      <c r="J16" s="29"/>
      <c r="K16" s="97"/>
      <c r="L16" s="29"/>
    </row>
    <row r="17" spans="2:19" ht="15" customHeight="1" x14ac:dyDescent="0.25">
      <c r="B17" s="74"/>
      <c r="C17" s="79" t="s">
        <v>70</v>
      </c>
      <c r="D17" s="30">
        <v>6711012</v>
      </c>
      <c r="E17" s="126">
        <v>6675636.9699999997</v>
      </c>
      <c r="F17" s="84">
        <f t="shared" si="0"/>
        <v>99.472880841220373</v>
      </c>
      <c r="G17" s="98"/>
      <c r="H17" s="29"/>
      <c r="I17" s="97"/>
      <c r="J17" s="29"/>
      <c r="K17" s="97"/>
      <c r="L17" s="29"/>
    </row>
    <row r="18" spans="2:19" ht="15" customHeight="1" x14ac:dyDescent="0.25">
      <c r="B18" s="74"/>
      <c r="C18" s="79" t="s">
        <v>71</v>
      </c>
      <c r="D18" s="30">
        <v>158867</v>
      </c>
      <c r="E18" s="126">
        <v>83525.149999999994</v>
      </c>
      <c r="F18" s="84">
        <f t="shared" si="0"/>
        <v>52.57551914494514</v>
      </c>
      <c r="G18" s="98"/>
      <c r="H18" s="29"/>
      <c r="I18" s="97"/>
      <c r="J18" s="29"/>
      <c r="K18" s="97"/>
      <c r="L18" s="29"/>
    </row>
    <row r="19" spans="2:19" ht="15" customHeight="1" x14ac:dyDescent="0.25">
      <c r="B19" s="28"/>
      <c r="C19" s="80" t="s">
        <v>63</v>
      </c>
      <c r="D19" s="3">
        <f>SUM(D17+D18)</f>
        <v>6869879</v>
      </c>
      <c r="E19" s="114">
        <f>SUM(E17+E18)</f>
        <v>6759162.1200000001</v>
      </c>
      <c r="F19" s="84">
        <f t="shared" si="0"/>
        <v>98.388372196948453</v>
      </c>
      <c r="G19" s="98"/>
      <c r="H19" s="28"/>
      <c r="I19" s="97"/>
      <c r="J19" s="28"/>
      <c r="K19" s="97"/>
      <c r="L19" s="28"/>
    </row>
    <row r="20" spans="2:19" ht="15" customHeight="1" thickBot="1" x14ac:dyDescent="0.3">
      <c r="B20" s="29"/>
      <c r="C20" s="81" t="s">
        <v>74</v>
      </c>
      <c r="D20" s="82">
        <f>SUM(D16-D19)</f>
        <v>-156877</v>
      </c>
      <c r="E20" s="127">
        <f>SUM(E16-E19)</f>
        <v>-15750.879999999888</v>
      </c>
      <c r="F20" s="55"/>
      <c r="G20" s="92"/>
      <c r="H20" s="29"/>
      <c r="I20" s="97"/>
      <c r="J20" s="29"/>
      <c r="K20" s="97"/>
      <c r="L20" s="29"/>
    </row>
    <row r="21" spans="2:19" ht="15" customHeight="1" thickBot="1" x14ac:dyDescent="0.3">
      <c r="B21" s="29"/>
      <c r="C21" s="85" t="s">
        <v>17</v>
      </c>
      <c r="D21" s="86">
        <v>156877</v>
      </c>
      <c r="E21" s="128">
        <v>156877.09</v>
      </c>
      <c r="F21" s="87"/>
      <c r="G21" s="98"/>
      <c r="H21" s="29"/>
      <c r="I21" s="97"/>
      <c r="J21" s="29"/>
      <c r="K21" s="97"/>
      <c r="L21" s="29"/>
    </row>
    <row r="22" spans="2:19" ht="15" customHeight="1" thickBot="1" x14ac:dyDescent="0.3">
      <c r="B22" s="29"/>
      <c r="C22" s="88" t="s">
        <v>75</v>
      </c>
      <c r="D22" s="89">
        <f>D20+D21</f>
        <v>0</v>
      </c>
      <c r="E22" s="129">
        <f>E20+E21</f>
        <v>141126.21000000011</v>
      </c>
      <c r="F22" s="72"/>
      <c r="G22" s="92"/>
      <c r="H22" s="29"/>
      <c r="I22" s="97"/>
      <c r="J22" s="29"/>
      <c r="K22" s="97"/>
      <c r="L22" s="29"/>
    </row>
    <row r="23" spans="2:19" ht="15" customHeight="1" x14ac:dyDescent="0.25">
      <c r="B23" s="28"/>
      <c r="C23" s="28"/>
      <c r="D23" s="28"/>
      <c r="E23" s="97"/>
      <c r="F23" s="97"/>
      <c r="G23" s="97"/>
      <c r="H23" s="28"/>
      <c r="I23" s="97"/>
      <c r="J23" s="28"/>
      <c r="K23" s="97"/>
      <c r="L23" s="28"/>
      <c r="M23" s="97"/>
      <c r="N23" s="28"/>
      <c r="O23" s="97"/>
      <c r="P23" s="28"/>
    </row>
    <row r="24" spans="2:19" ht="15" customHeight="1" x14ac:dyDescent="0.25">
      <c r="B24" s="74" t="s">
        <v>66</v>
      </c>
      <c r="C24" s="28"/>
      <c r="D24" s="28"/>
      <c r="E24" s="97"/>
      <c r="F24" s="97"/>
      <c r="G24" s="97"/>
      <c r="H24" s="28"/>
      <c r="I24" s="97"/>
      <c r="J24" s="28"/>
      <c r="K24" s="97"/>
      <c r="L24" s="28"/>
      <c r="M24" s="97"/>
      <c r="N24" s="28"/>
      <c r="O24" s="97"/>
      <c r="P24" s="28"/>
    </row>
    <row r="25" spans="2:19" ht="15" customHeight="1" thickBot="1" x14ac:dyDescent="0.3">
      <c r="B25" s="28"/>
      <c r="C25" s="28"/>
      <c r="D25" s="28"/>
      <c r="E25" s="97"/>
      <c r="F25" s="97"/>
      <c r="G25" s="97"/>
      <c r="H25" s="28"/>
      <c r="I25" s="97"/>
      <c r="J25" s="28"/>
      <c r="K25" s="97"/>
      <c r="L25" s="28"/>
      <c r="M25" s="97"/>
      <c r="N25" s="28"/>
      <c r="O25" s="97"/>
      <c r="P25" s="28"/>
    </row>
    <row r="26" spans="2:19" ht="15" customHeight="1" thickBot="1" x14ac:dyDescent="0.3">
      <c r="B26" s="104"/>
      <c r="C26" s="105"/>
      <c r="D26" s="154" t="s">
        <v>0</v>
      </c>
      <c r="E26" s="155"/>
      <c r="F26" s="154" t="s">
        <v>80</v>
      </c>
      <c r="G26" s="155"/>
      <c r="H26" s="154" t="s">
        <v>76</v>
      </c>
      <c r="I26" s="155"/>
      <c r="J26" s="154" t="s">
        <v>1</v>
      </c>
      <c r="K26" s="155"/>
      <c r="L26" s="154" t="s">
        <v>54</v>
      </c>
      <c r="M26" s="155"/>
      <c r="N26" s="154" t="s">
        <v>2</v>
      </c>
      <c r="O26" s="155"/>
      <c r="P26" s="175" t="s">
        <v>3</v>
      </c>
      <c r="Q26" s="159" t="s">
        <v>77</v>
      </c>
      <c r="R26" s="161" t="s">
        <v>5</v>
      </c>
      <c r="S26" s="146" t="s">
        <v>94</v>
      </c>
    </row>
    <row r="27" spans="2:19" s="32" customFormat="1" ht="15" customHeight="1" thickBot="1" x14ac:dyDescent="0.3">
      <c r="B27" s="106"/>
      <c r="C27" s="107"/>
      <c r="D27" s="108" t="s">
        <v>61</v>
      </c>
      <c r="E27" s="108" t="s">
        <v>4</v>
      </c>
      <c r="F27" s="108" t="s">
        <v>61</v>
      </c>
      <c r="G27" s="108" t="s">
        <v>4</v>
      </c>
      <c r="H27" s="108" t="s">
        <v>61</v>
      </c>
      <c r="I27" s="108" t="s">
        <v>4</v>
      </c>
      <c r="J27" s="108" t="s">
        <v>61</v>
      </c>
      <c r="K27" s="108" t="s">
        <v>4</v>
      </c>
      <c r="L27" s="108" t="s">
        <v>61</v>
      </c>
      <c r="M27" s="108" t="s">
        <v>4</v>
      </c>
      <c r="N27" s="109" t="s">
        <v>61</v>
      </c>
      <c r="O27" s="109" t="s">
        <v>4</v>
      </c>
      <c r="P27" s="176"/>
      <c r="Q27" s="160"/>
      <c r="R27" s="162"/>
      <c r="S27" s="146"/>
    </row>
    <row r="28" spans="2:19" s="32" customFormat="1" ht="15" customHeight="1" thickBot="1" x14ac:dyDescent="0.3">
      <c r="B28" s="100">
        <v>1</v>
      </c>
      <c r="C28" s="101">
        <v>2</v>
      </c>
      <c r="D28" s="102">
        <v>3</v>
      </c>
      <c r="E28" s="113"/>
      <c r="F28" s="130"/>
      <c r="G28" s="113"/>
      <c r="H28" s="102">
        <v>4</v>
      </c>
      <c r="I28" s="113"/>
      <c r="J28" s="102">
        <v>5</v>
      </c>
      <c r="K28" s="113"/>
      <c r="L28" s="102"/>
      <c r="M28" s="113"/>
      <c r="N28" s="102">
        <v>6</v>
      </c>
      <c r="O28" s="113"/>
      <c r="P28" s="102">
        <v>7</v>
      </c>
      <c r="Q28" s="113">
        <v>8</v>
      </c>
      <c r="R28" s="103">
        <v>9</v>
      </c>
      <c r="S28" s="143"/>
    </row>
    <row r="29" spans="2:19" s="32" customFormat="1" ht="15" customHeight="1" thickBot="1" x14ac:dyDescent="0.3">
      <c r="B29" s="42">
        <v>6</v>
      </c>
      <c r="C29" s="31" t="s">
        <v>6</v>
      </c>
      <c r="D29" s="3"/>
      <c r="E29" s="114"/>
      <c r="F29" s="131"/>
      <c r="G29" s="114"/>
      <c r="H29" s="3"/>
      <c r="I29" s="114"/>
      <c r="J29" s="3"/>
      <c r="K29" s="114"/>
      <c r="L29" s="3"/>
      <c r="M29" s="114"/>
      <c r="N29" s="4"/>
      <c r="O29" s="120"/>
      <c r="P29" s="4">
        <f>D29+F29+H29+J29+L29+N29</f>
        <v>0</v>
      </c>
      <c r="Q29" s="114">
        <f>E29+G29+I29+K29+M29+O29</f>
        <v>0</v>
      </c>
      <c r="R29" s="43"/>
      <c r="S29" s="144">
        <v>0</v>
      </c>
    </row>
    <row r="30" spans="2:19" s="32" customFormat="1" ht="15" customHeight="1" thickBot="1" x14ac:dyDescent="0.3">
      <c r="B30" s="44">
        <v>6361</v>
      </c>
      <c r="C30" s="33" t="s">
        <v>7</v>
      </c>
      <c r="D30" s="6">
        <v>5774010</v>
      </c>
      <c r="E30" s="115">
        <v>5804435.3899999997</v>
      </c>
      <c r="F30" s="11">
        <v>184426</v>
      </c>
      <c r="G30" s="115">
        <v>178360.83</v>
      </c>
      <c r="H30" s="26"/>
      <c r="I30" s="116"/>
      <c r="J30" s="26"/>
      <c r="K30" s="116"/>
      <c r="L30" s="26"/>
      <c r="M30" s="116"/>
      <c r="N30" s="26"/>
      <c r="O30" s="116"/>
      <c r="P30" s="4">
        <f t="shared" ref="P30:P46" si="1">D30+F30+H30+J30+L30+N30</f>
        <v>5958436</v>
      </c>
      <c r="Q30" s="114">
        <f t="shared" ref="Q30:Q46" si="2">E30+G30+I30+K30+M30+O30</f>
        <v>5982796.2199999997</v>
      </c>
      <c r="R30" s="43">
        <f>Q30/P30*100</f>
        <v>100.40883580859136</v>
      </c>
      <c r="S30" s="144">
        <f t="shared" ref="S30:S93" si="3">(Q30/P30)*100</f>
        <v>100.40883580859136</v>
      </c>
    </row>
    <row r="31" spans="2:19" s="32" customFormat="1" ht="15" customHeight="1" thickBot="1" x14ac:dyDescent="0.3">
      <c r="B31" s="44">
        <v>6362</v>
      </c>
      <c r="C31" s="33" t="s">
        <v>86</v>
      </c>
      <c r="D31" s="6">
        <v>7800</v>
      </c>
      <c r="E31" s="115">
        <v>7796.28</v>
      </c>
      <c r="F31" s="11">
        <v>14411</v>
      </c>
      <c r="G31" s="115">
        <v>20477</v>
      </c>
      <c r="H31" s="26"/>
      <c r="I31" s="116"/>
      <c r="J31" s="26"/>
      <c r="K31" s="116"/>
      <c r="L31" s="26"/>
      <c r="M31" s="116"/>
      <c r="N31" s="26"/>
      <c r="O31" s="116"/>
      <c r="P31" s="4">
        <f t="shared" si="1"/>
        <v>22211</v>
      </c>
      <c r="Q31" s="114">
        <f t="shared" si="2"/>
        <v>28273.279999999999</v>
      </c>
      <c r="R31" s="43"/>
      <c r="S31" s="144">
        <f t="shared" si="3"/>
        <v>127.29404349196342</v>
      </c>
    </row>
    <row r="32" spans="2:19" s="32" customFormat="1" ht="15" customHeight="1" thickBot="1" x14ac:dyDescent="0.3">
      <c r="B32" s="44">
        <v>6381</v>
      </c>
      <c r="C32" s="33" t="s">
        <v>8</v>
      </c>
      <c r="D32" s="6"/>
      <c r="E32" s="115"/>
      <c r="F32" s="11"/>
      <c r="G32" s="115"/>
      <c r="H32" s="26"/>
      <c r="I32" s="116"/>
      <c r="J32" s="26"/>
      <c r="K32" s="116"/>
      <c r="L32" s="26"/>
      <c r="M32" s="116"/>
      <c r="N32" s="26"/>
      <c r="O32" s="116"/>
      <c r="P32" s="4">
        <f t="shared" si="1"/>
        <v>0</v>
      </c>
      <c r="Q32" s="114">
        <f t="shared" si="2"/>
        <v>0</v>
      </c>
      <c r="R32" s="43" t="e">
        <f>Q32/P32*100</f>
        <v>#DIV/0!</v>
      </c>
      <c r="S32" s="144">
        <v>0</v>
      </c>
    </row>
    <row r="33" spans="2:19" s="32" customFormat="1" ht="15" customHeight="1" thickBot="1" x14ac:dyDescent="0.3">
      <c r="B33" s="44">
        <v>6413</v>
      </c>
      <c r="C33" s="33" t="s">
        <v>23</v>
      </c>
      <c r="D33" s="26"/>
      <c r="E33" s="116"/>
      <c r="F33" s="132"/>
      <c r="G33" s="116"/>
      <c r="H33" s="6">
        <v>50</v>
      </c>
      <c r="I33" s="115">
        <v>1.64</v>
      </c>
      <c r="J33" s="26"/>
      <c r="K33" s="115"/>
      <c r="L33" s="26"/>
      <c r="M33" s="116"/>
      <c r="N33" s="26"/>
      <c r="O33" s="116"/>
      <c r="P33" s="4">
        <f t="shared" si="1"/>
        <v>50</v>
      </c>
      <c r="Q33" s="114">
        <f t="shared" si="2"/>
        <v>1.64</v>
      </c>
      <c r="R33" s="43" t="s">
        <v>19</v>
      </c>
      <c r="S33" s="144">
        <f t="shared" si="3"/>
        <v>3.2799999999999994</v>
      </c>
    </row>
    <row r="34" spans="2:19" s="32" customFormat="1" ht="15" customHeight="1" thickBot="1" x14ac:dyDescent="0.3">
      <c r="B34" s="44">
        <v>6415</v>
      </c>
      <c r="C34" s="33" t="s">
        <v>55</v>
      </c>
      <c r="D34" s="26"/>
      <c r="E34" s="116"/>
      <c r="F34" s="132"/>
      <c r="G34" s="116"/>
      <c r="H34" s="26"/>
      <c r="I34" s="116"/>
      <c r="J34" s="26"/>
      <c r="K34" s="115"/>
      <c r="L34" s="26"/>
      <c r="M34" s="116"/>
      <c r="N34" s="26"/>
      <c r="O34" s="116"/>
      <c r="P34" s="4">
        <f t="shared" si="1"/>
        <v>0</v>
      </c>
      <c r="Q34" s="114">
        <f t="shared" si="2"/>
        <v>0</v>
      </c>
      <c r="R34" s="43" t="s">
        <v>19</v>
      </c>
      <c r="S34" s="144">
        <v>0</v>
      </c>
    </row>
    <row r="35" spans="2:19" s="32" customFormat="1" ht="15" customHeight="1" thickBot="1" x14ac:dyDescent="0.3">
      <c r="B35" s="44">
        <v>6422</v>
      </c>
      <c r="C35" s="33" t="s">
        <v>9</v>
      </c>
      <c r="D35" s="26"/>
      <c r="E35" s="116"/>
      <c r="F35" s="132"/>
      <c r="G35" s="116"/>
      <c r="H35" s="26"/>
      <c r="I35" s="116"/>
      <c r="J35" s="6"/>
      <c r="K35" s="115"/>
      <c r="L35" s="6"/>
      <c r="M35" s="115"/>
      <c r="N35" s="26"/>
      <c r="O35" s="116"/>
      <c r="P35" s="4">
        <f t="shared" si="1"/>
        <v>0</v>
      </c>
      <c r="Q35" s="114">
        <f t="shared" si="2"/>
        <v>0</v>
      </c>
      <c r="R35" s="43" t="e">
        <f t="shared" ref="R35:R40" si="4">Q35/P35*100</f>
        <v>#DIV/0!</v>
      </c>
      <c r="S35" s="144">
        <v>0</v>
      </c>
    </row>
    <row r="36" spans="2:19" s="32" customFormat="1" ht="15" customHeight="1" thickBot="1" x14ac:dyDescent="0.3">
      <c r="B36" s="44">
        <v>6526</v>
      </c>
      <c r="C36" s="33" t="s">
        <v>10</v>
      </c>
      <c r="D36" s="26"/>
      <c r="E36" s="116"/>
      <c r="F36" s="132"/>
      <c r="G36" s="116"/>
      <c r="H36" s="6">
        <v>198670</v>
      </c>
      <c r="I36" s="115">
        <v>201294.58</v>
      </c>
      <c r="J36" s="26"/>
      <c r="K36" s="116"/>
      <c r="L36" s="26"/>
      <c r="M36" s="116"/>
      <c r="N36" s="26"/>
      <c r="O36" s="116"/>
      <c r="P36" s="4">
        <f t="shared" si="1"/>
        <v>198670</v>
      </c>
      <c r="Q36" s="114">
        <f t="shared" si="2"/>
        <v>201294.58</v>
      </c>
      <c r="R36" s="43">
        <f t="shared" si="4"/>
        <v>101.32107514974579</v>
      </c>
      <c r="S36" s="144">
        <f t="shared" si="3"/>
        <v>101.32107514974579</v>
      </c>
    </row>
    <row r="37" spans="2:19" s="32" customFormat="1" ht="15" customHeight="1" thickBot="1" x14ac:dyDescent="0.3">
      <c r="B37" s="45">
        <v>6614</v>
      </c>
      <c r="C37" s="33" t="s">
        <v>21</v>
      </c>
      <c r="D37" s="26"/>
      <c r="E37" s="116"/>
      <c r="F37" s="132"/>
      <c r="G37" s="116"/>
      <c r="H37" s="26"/>
      <c r="I37" s="116"/>
      <c r="J37" s="6">
        <v>4400</v>
      </c>
      <c r="K37" s="115">
        <v>4726.5</v>
      </c>
      <c r="L37" s="6"/>
      <c r="M37" s="115"/>
      <c r="N37" s="26"/>
      <c r="O37" s="116"/>
      <c r="P37" s="4">
        <f t="shared" si="1"/>
        <v>4400</v>
      </c>
      <c r="Q37" s="114">
        <f t="shared" si="2"/>
        <v>4726.5</v>
      </c>
      <c r="R37" s="43">
        <f t="shared" si="4"/>
        <v>107.42045454545455</v>
      </c>
      <c r="S37" s="144">
        <f t="shared" si="3"/>
        <v>107.42045454545455</v>
      </c>
    </row>
    <row r="38" spans="2:19" s="32" customFormat="1" ht="15" customHeight="1" thickBot="1" x14ac:dyDescent="0.3">
      <c r="B38" s="45">
        <v>6615</v>
      </c>
      <c r="C38" s="33" t="s">
        <v>22</v>
      </c>
      <c r="D38" s="26"/>
      <c r="E38" s="116"/>
      <c r="F38" s="132"/>
      <c r="G38" s="116"/>
      <c r="H38" s="26"/>
      <c r="I38" s="116"/>
      <c r="J38" s="6">
        <v>3494</v>
      </c>
      <c r="K38" s="115">
        <v>3844</v>
      </c>
      <c r="L38" s="6"/>
      <c r="M38" s="115"/>
      <c r="N38" s="26"/>
      <c r="O38" s="116"/>
      <c r="P38" s="4">
        <f t="shared" si="1"/>
        <v>3494</v>
      </c>
      <c r="Q38" s="114">
        <f t="shared" si="2"/>
        <v>3844</v>
      </c>
      <c r="R38" s="43">
        <f t="shared" si="4"/>
        <v>110.01717229536348</v>
      </c>
      <c r="S38" s="144">
        <f t="shared" si="3"/>
        <v>110.01717229536348</v>
      </c>
    </row>
    <row r="39" spans="2:19" s="32" customFormat="1" ht="15" customHeight="1" thickBot="1" x14ac:dyDescent="0.3">
      <c r="B39" s="45">
        <v>6631</v>
      </c>
      <c r="C39" s="33" t="s">
        <v>11</v>
      </c>
      <c r="D39" s="26"/>
      <c r="E39" s="116"/>
      <c r="F39" s="132"/>
      <c r="G39" s="116"/>
      <c r="H39" s="6"/>
      <c r="I39" s="115"/>
      <c r="J39" s="26"/>
      <c r="K39" s="116"/>
      <c r="L39" s="6">
        <v>13700</v>
      </c>
      <c r="M39" s="115">
        <v>15837.05</v>
      </c>
      <c r="N39" s="26"/>
      <c r="O39" s="116"/>
      <c r="P39" s="4">
        <f t="shared" si="1"/>
        <v>13700</v>
      </c>
      <c r="Q39" s="114">
        <f t="shared" si="2"/>
        <v>15837.05</v>
      </c>
      <c r="R39" s="43">
        <f t="shared" si="4"/>
        <v>115.59890510948905</v>
      </c>
      <c r="S39" s="144">
        <f t="shared" si="3"/>
        <v>115.59890510948905</v>
      </c>
    </row>
    <row r="40" spans="2:19" s="32" customFormat="1" ht="15" customHeight="1" thickBot="1" x14ac:dyDescent="0.3">
      <c r="B40" s="45">
        <v>6711</v>
      </c>
      <c r="C40" s="33" t="s">
        <v>12</v>
      </c>
      <c r="D40" s="6">
        <v>505141</v>
      </c>
      <c r="E40" s="115">
        <v>499938.39</v>
      </c>
      <c r="F40" s="11"/>
      <c r="G40" s="115"/>
      <c r="H40" s="26"/>
      <c r="I40" s="116"/>
      <c r="J40" s="26"/>
      <c r="K40" s="116"/>
      <c r="L40" s="26"/>
      <c r="M40" s="116"/>
      <c r="N40" s="26"/>
      <c r="O40" s="116"/>
      <c r="P40" s="4">
        <f t="shared" si="1"/>
        <v>505141</v>
      </c>
      <c r="Q40" s="114">
        <f t="shared" si="2"/>
        <v>499938.39</v>
      </c>
      <c r="R40" s="43">
        <f t="shared" si="4"/>
        <v>98.970067763258186</v>
      </c>
      <c r="S40" s="144">
        <f t="shared" si="3"/>
        <v>98.970067763258186</v>
      </c>
    </row>
    <row r="41" spans="2:19" s="32" customFormat="1" ht="15" customHeight="1" thickBot="1" x14ac:dyDescent="0.3">
      <c r="B41" s="45">
        <v>6712</v>
      </c>
      <c r="C41" s="33" t="s">
        <v>93</v>
      </c>
      <c r="D41" s="6">
        <v>3263</v>
      </c>
      <c r="E41" s="115">
        <v>3062.5</v>
      </c>
      <c r="F41" s="11"/>
      <c r="G41" s="115"/>
      <c r="H41" s="26"/>
      <c r="I41" s="116"/>
      <c r="J41" s="26"/>
      <c r="K41" s="116"/>
      <c r="L41" s="26"/>
      <c r="M41" s="116"/>
      <c r="N41" s="26"/>
      <c r="O41" s="116"/>
      <c r="P41" s="4">
        <f t="shared" si="1"/>
        <v>3263</v>
      </c>
      <c r="Q41" s="114">
        <f t="shared" si="2"/>
        <v>3062.5</v>
      </c>
      <c r="R41" s="43"/>
      <c r="S41" s="144">
        <f t="shared" si="3"/>
        <v>93.855347839411579</v>
      </c>
    </row>
    <row r="42" spans="2:19" s="32" customFormat="1" ht="15" customHeight="1" thickBot="1" x14ac:dyDescent="0.3">
      <c r="B42" s="45">
        <v>6831</v>
      </c>
      <c r="C42" s="33" t="s">
        <v>13</v>
      </c>
      <c r="D42" s="26"/>
      <c r="E42" s="116"/>
      <c r="F42" s="132"/>
      <c r="G42" s="116"/>
      <c r="H42" s="26"/>
      <c r="I42" s="116"/>
      <c r="J42" s="26"/>
      <c r="K42" s="115"/>
      <c r="L42" s="26"/>
      <c r="M42" s="116"/>
      <c r="N42" s="26"/>
      <c r="O42" s="116"/>
      <c r="P42" s="4">
        <f t="shared" si="1"/>
        <v>0</v>
      </c>
      <c r="Q42" s="114">
        <f t="shared" si="2"/>
        <v>0</v>
      </c>
      <c r="R42" s="43" t="s">
        <v>19</v>
      </c>
      <c r="S42" s="144">
        <v>0</v>
      </c>
    </row>
    <row r="43" spans="2:19" s="32" customFormat="1" ht="15" customHeight="1" thickBot="1" x14ac:dyDescent="0.3">
      <c r="B43" s="45">
        <v>7211</v>
      </c>
      <c r="C43" s="34" t="s">
        <v>78</v>
      </c>
      <c r="D43" s="26"/>
      <c r="E43" s="116"/>
      <c r="F43" s="132"/>
      <c r="G43" s="116"/>
      <c r="H43" s="26"/>
      <c r="I43" s="116"/>
      <c r="J43" s="26"/>
      <c r="K43" s="116"/>
      <c r="L43" s="26"/>
      <c r="M43" s="116"/>
      <c r="N43" s="6">
        <v>3637</v>
      </c>
      <c r="O43" s="115">
        <v>3637.08</v>
      </c>
      <c r="P43" s="4">
        <f t="shared" si="1"/>
        <v>3637</v>
      </c>
      <c r="Q43" s="114">
        <f t="shared" si="2"/>
        <v>3637.08</v>
      </c>
      <c r="R43" s="43">
        <f>Q43/P43*100</f>
        <v>100.00219961506735</v>
      </c>
      <c r="S43" s="144">
        <f t="shared" si="3"/>
        <v>100.00219961506735</v>
      </c>
    </row>
    <row r="44" spans="2:19" s="32" customFormat="1" ht="15" customHeight="1" thickBot="1" x14ac:dyDescent="0.3">
      <c r="B44" s="45"/>
      <c r="C44" s="7" t="s">
        <v>14</v>
      </c>
      <c r="D44" s="8">
        <f t="shared" ref="D44:O44" si="5">SUM(D30:D43)</f>
        <v>6290214</v>
      </c>
      <c r="E44" s="117">
        <f t="shared" si="5"/>
        <v>6315232.5599999996</v>
      </c>
      <c r="F44" s="133">
        <v>198837</v>
      </c>
      <c r="G44" s="117">
        <v>198837.83</v>
      </c>
      <c r="H44" s="8">
        <f t="shared" si="5"/>
        <v>198720</v>
      </c>
      <c r="I44" s="117">
        <f t="shared" si="5"/>
        <v>201296.22</v>
      </c>
      <c r="J44" s="8">
        <f t="shared" si="5"/>
        <v>7894</v>
      </c>
      <c r="K44" s="117">
        <v>8570.5</v>
      </c>
      <c r="L44" s="8">
        <f t="shared" si="5"/>
        <v>13700</v>
      </c>
      <c r="M44" s="117">
        <f t="shared" si="5"/>
        <v>15837.05</v>
      </c>
      <c r="N44" s="8">
        <f t="shared" si="5"/>
        <v>3637</v>
      </c>
      <c r="O44" s="117">
        <f t="shared" si="5"/>
        <v>3637.08</v>
      </c>
      <c r="P44" s="4">
        <f t="shared" si="1"/>
        <v>6713002</v>
      </c>
      <c r="Q44" s="114">
        <f t="shared" si="2"/>
        <v>6743411.2399999993</v>
      </c>
      <c r="R44" s="43">
        <f>Q44/P44*100</f>
        <v>100.45299018233571</v>
      </c>
      <c r="S44" s="144">
        <f t="shared" si="3"/>
        <v>100.45299018233571</v>
      </c>
    </row>
    <row r="45" spans="2:19" s="32" customFormat="1" ht="15" customHeight="1" thickBot="1" x14ac:dyDescent="0.3">
      <c r="B45" s="45"/>
      <c r="C45" s="25" t="s">
        <v>17</v>
      </c>
      <c r="D45" s="5">
        <v>27456</v>
      </c>
      <c r="E45" s="118">
        <v>27456</v>
      </c>
      <c r="F45" s="134">
        <v>30000</v>
      </c>
      <c r="G45" s="118">
        <v>30000</v>
      </c>
      <c r="H45" s="5">
        <v>1432</v>
      </c>
      <c r="I45" s="118">
        <v>115.92</v>
      </c>
      <c r="J45" s="8">
        <v>20000</v>
      </c>
      <c r="K45" s="117">
        <v>0</v>
      </c>
      <c r="L45" s="8">
        <v>15334</v>
      </c>
      <c r="M45" s="117">
        <v>0</v>
      </c>
      <c r="N45" s="8">
        <v>62655</v>
      </c>
      <c r="O45" s="117">
        <v>0</v>
      </c>
      <c r="P45" s="4">
        <f t="shared" si="1"/>
        <v>156877</v>
      </c>
      <c r="Q45" s="114">
        <f t="shared" si="2"/>
        <v>57571.92</v>
      </c>
      <c r="R45" s="43"/>
      <c r="S45" s="144">
        <f t="shared" si="3"/>
        <v>36.698763999821516</v>
      </c>
    </row>
    <row r="46" spans="2:19" s="32" customFormat="1" ht="15" customHeight="1" thickBot="1" x14ac:dyDescent="0.3">
      <c r="B46" s="59"/>
      <c r="C46" s="60" t="s">
        <v>14</v>
      </c>
      <c r="D46" s="61">
        <f>D44+D45</f>
        <v>6317670</v>
      </c>
      <c r="E46" s="119">
        <f>E44+E45</f>
        <v>6342688.5599999996</v>
      </c>
      <c r="F46" s="135">
        <v>228837</v>
      </c>
      <c r="G46" s="119">
        <v>228837.83</v>
      </c>
      <c r="H46" s="61">
        <f t="shared" ref="H46:O46" si="6">H44+H45</f>
        <v>200152</v>
      </c>
      <c r="I46" s="119">
        <f t="shared" si="6"/>
        <v>201412.14</v>
      </c>
      <c r="J46" s="61">
        <f t="shared" si="6"/>
        <v>27894</v>
      </c>
      <c r="K46" s="119">
        <v>8570.5</v>
      </c>
      <c r="L46" s="61">
        <f t="shared" si="6"/>
        <v>29034</v>
      </c>
      <c r="M46" s="119">
        <f t="shared" si="6"/>
        <v>15837.05</v>
      </c>
      <c r="N46" s="61">
        <f t="shared" si="6"/>
        <v>66292</v>
      </c>
      <c r="O46" s="119">
        <f t="shared" si="6"/>
        <v>3637.08</v>
      </c>
      <c r="P46" s="4">
        <f t="shared" si="1"/>
        <v>6869879</v>
      </c>
      <c r="Q46" s="114">
        <f t="shared" si="2"/>
        <v>6800983.1599999992</v>
      </c>
      <c r="R46" s="55"/>
      <c r="S46" s="144">
        <f t="shared" si="3"/>
        <v>98.997131681649691</v>
      </c>
    </row>
    <row r="47" spans="2:19" s="32" customFormat="1" ht="15" customHeight="1" thickBot="1" x14ac:dyDescent="0.3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4"/>
      <c r="S47" s="143"/>
    </row>
    <row r="48" spans="2:19" s="32" customFormat="1" ht="15" customHeight="1" thickBot="1" x14ac:dyDescent="0.3">
      <c r="B48" s="163" t="s">
        <v>87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  <c r="S48" s="143"/>
    </row>
    <row r="49" spans="2:19" s="32" customFormat="1" ht="15" customHeight="1" thickBot="1" x14ac:dyDescent="0.3">
      <c r="B49" s="42">
        <v>3</v>
      </c>
      <c r="C49" s="31" t="s">
        <v>15</v>
      </c>
      <c r="D49" s="6"/>
      <c r="E49" s="115"/>
      <c r="F49" s="11"/>
      <c r="G49" s="115"/>
      <c r="H49" s="6"/>
      <c r="I49" s="6"/>
      <c r="J49" s="6"/>
      <c r="K49" s="6"/>
      <c r="L49" s="6"/>
      <c r="M49" s="6"/>
      <c r="N49" s="6"/>
      <c r="O49" s="6"/>
      <c r="P49" s="4">
        <f>D49+F49+H49+J49+L49+N49</f>
        <v>0</v>
      </c>
      <c r="Q49" s="114">
        <f>E49+G49+I49+K49+M49+O49</f>
        <v>0</v>
      </c>
      <c r="R49" s="43"/>
      <c r="S49" s="143">
        <v>0</v>
      </c>
    </row>
    <row r="50" spans="2:19" s="32" customFormat="1" ht="15" customHeight="1" thickBot="1" x14ac:dyDescent="0.3">
      <c r="B50" s="46">
        <v>3211</v>
      </c>
      <c r="C50" s="35" t="s">
        <v>35</v>
      </c>
      <c r="D50" s="6">
        <v>14500</v>
      </c>
      <c r="E50" s="115">
        <v>18016.13</v>
      </c>
      <c r="F50" s="11"/>
      <c r="G50" s="115"/>
      <c r="H50" s="6"/>
      <c r="I50" s="6"/>
      <c r="J50" s="6"/>
      <c r="K50" s="6"/>
      <c r="L50" s="6"/>
      <c r="M50" s="6"/>
      <c r="N50" s="6"/>
      <c r="O50" s="6"/>
      <c r="P50" s="4">
        <f t="shared" ref="P50:P70" si="7">D50+F50+H50+J50+L50+N50</f>
        <v>14500</v>
      </c>
      <c r="Q50" s="114">
        <f t="shared" ref="Q50:Q69" si="8">E50+G50+I50+K50+M50+O50</f>
        <v>18016.13</v>
      </c>
      <c r="R50" s="43">
        <f t="shared" ref="R50:R65" si="9">Q50/P50*100</f>
        <v>124.24917241379312</v>
      </c>
      <c r="S50" s="144">
        <f t="shared" si="3"/>
        <v>124.24917241379312</v>
      </c>
    </row>
    <row r="51" spans="2:19" s="32" customFormat="1" ht="15" customHeight="1" thickBot="1" x14ac:dyDescent="0.3">
      <c r="B51" s="46">
        <v>3213</v>
      </c>
      <c r="C51" s="35" t="s">
        <v>25</v>
      </c>
      <c r="D51" s="6">
        <v>0</v>
      </c>
      <c r="E51" s="115">
        <v>0</v>
      </c>
      <c r="F51" s="11"/>
      <c r="G51" s="115"/>
      <c r="H51" s="6"/>
      <c r="I51" s="6"/>
      <c r="J51" s="6"/>
      <c r="K51" s="6"/>
      <c r="L51" s="6"/>
      <c r="M51" s="6"/>
      <c r="N51" s="6"/>
      <c r="O51" s="6"/>
      <c r="P51" s="4">
        <f t="shared" si="7"/>
        <v>0</v>
      </c>
      <c r="Q51" s="114">
        <f t="shared" si="8"/>
        <v>0</v>
      </c>
      <c r="R51" s="43" t="e">
        <f t="shared" si="9"/>
        <v>#DIV/0!</v>
      </c>
      <c r="S51" s="143">
        <v>0</v>
      </c>
    </row>
    <row r="52" spans="2:19" s="32" customFormat="1" ht="15" customHeight="1" thickBot="1" x14ac:dyDescent="0.3">
      <c r="B52" s="46">
        <v>3221</v>
      </c>
      <c r="C52" s="35" t="s">
        <v>26</v>
      </c>
      <c r="D52" s="6">
        <v>30200</v>
      </c>
      <c r="E52" s="115">
        <v>30415.54</v>
      </c>
      <c r="F52" s="11"/>
      <c r="G52" s="115"/>
      <c r="H52" s="6"/>
      <c r="I52" s="6"/>
      <c r="J52" s="6"/>
      <c r="K52" s="6"/>
      <c r="L52" s="6"/>
      <c r="M52" s="6"/>
      <c r="N52" s="6"/>
      <c r="O52" s="6"/>
      <c r="P52" s="4">
        <f t="shared" si="7"/>
        <v>30200</v>
      </c>
      <c r="Q52" s="114">
        <f t="shared" si="8"/>
        <v>30415.54</v>
      </c>
      <c r="R52" s="43">
        <f t="shared" si="9"/>
        <v>100.71370860927154</v>
      </c>
      <c r="S52" s="144">
        <f t="shared" si="3"/>
        <v>100.71370860927154</v>
      </c>
    </row>
    <row r="53" spans="2:19" s="32" customFormat="1" ht="15" customHeight="1" thickBot="1" x14ac:dyDescent="0.3">
      <c r="B53" s="46">
        <v>3222</v>
      </c>
      <c r="C53" s="35" t="s">
        <v>27</v>
      </c>
      <c r="D53" s="6">
        <v>0</v>
      </c>
      <c r="E53" s="115">
        <v>0</v>
      </c>
      <c r="F53" s="11"/>
      <c r="G53" s="115"/>
      <c r="H53" s="6"/>
      <c r="I53" s="6"/>
      <c r="J53" s="6"/>
      <c r="K53" s="6"/>
      <c r="L53" s="6"/>
      <c r="M53" s="6"/>
      <c r="N53" s="6"/>
      <c r="O53" s="6"/>
      <c r="P53" s="4">
        <f t="shared" si="7"/>
        <v>0</v>
      </c>
      <c r="Q53" s="114">
        <f t="shared" si="8"/>
        <v>0</v>
      </c>
      <c r="R53" s="43" t="e">
        <f t="shared" si="9"/>
        <v>#DIV/0!</v>
      </c>
      <c r="S53" s="143">
        <v>0</v>
      </c>
    </row>
    <row r="54" spans="2:19" s="32" customFormat="1" ht="15" customHeight="1" thickBot="1" x14ac:dyDescent="0.3">
      <c r="B54" s="46">
        <v>3223</v>
      </c>
      <c r="C54" s="35" t="s">
        <v>28</v>
      </c>
      <c r="D54" s="6">
        <v>113550</v>
      </c>
      <c r="E54" s="115">
        <v>106715.68</v>
      </c>
      <c r="F54" s="11"/>
      <c r="G54" s="115"/>
      <c r="H54" s="6"/>
      <c r="I54" s="6"/>
      <c r="J54" s="6"/>
      <c r="K54" s="6"/>
      <c r="L54" s="6"/>
      <c r="M54" s="6"/>
      <c r="N54" s="6"/>
      <c r="O54" s="6"/>
      <c r="P54" s="4">
        <f t="shared" si="7"/>
        <v>113550</v>
      </c>
      <c r="Q54" s="114">
        <f t="shared" si="8"/>
        <v>106715.68</v>
      </c>
      <c r="R54" s="43">
        <f t="shared" si="9"/>
        <v>93.981224130339044</v>
      </c>
      <c r="S54" s="144">
        <f t="shared" si="3"/>
        <v>93.981224130339044</v>
      </c>
    </row>
    <row r="55" spans="2:19" s="32" customFormat="1" ht="15" customHeight="1" thickBot="1" x14ac:dyDescent="0.3">
      <c r="B55" s="46">
        <v>3224</v>
      </c>
      <c r="C55" s="35" t="s">
        <v>46</v>
      </c>
      <c r="D55" s="6">
        <v>2600</v>
      </c>
      <c r="E55" s="115">
        <v>2657.79</v>
      </c>
      <c r="F55" s="11"/>
      <c r="G55" s="115"/>
      <c r="H55" s="6"/>
      <c r="I55" s="6"/>
      <c r="J55" s="6"/>
      <c r="K55" s="6"/>
      <c r="L55" s="6"/>
      <c r="M55" s="6"/>
      <c r="N55" s="6"/>
      <c r="O55" s="6"/>
      <c r="P55" s="4">
        <f t="shared" si="7"/>
        <v>2600</v>
      </c>
      <c r="Q55" s="114">
        <f t="shared" si="8"/>
        <v>2657.79</v>
      </c>
      <c r="R55" s="43">
        <f t="shared" si="9"/>
        <v>102.2226923076923</v>
      </c>
      <c r="S55" s="144">
        <f t="shared" si="3"/>
        <v>102.2226923076923</v>
      </c>
    </row>
    <row r="56" spans="2:19" s="32" customFormat="1" ht="15" customHeight="1" thickBot="1" x14ac:dyDescent="0.3">
      <c r="B56" s="46">
        <v>3231</v>
      </c>
      <c r="C56" s="35" t="s">
        <v>29</v>
      </c>
      <c r="D56" s="6">
        <v>8400</v>
      </c>
      <c r="E56" s="115">
        <v>8894.68</v>
      </c>
      <c r="F56" s="11"/>
      <c r="G56" s="115"/>
      <c r="H56" s="6"/>
      <c r="I56" s="6"/>
      <c r="J56" s="6"/>
      <c r="K56" s="6"/>
      <c r="L56" s="6"/>
      <c r="M56" s="6"/>
      <c r="N56" s="6"/>
      <c r="O56" s="6"/>
      <c r="P56" s="4">
        <f t="shared" si="7"/>
        <v>8400</v>
      </c>
      <c r="Q56" s="114">
        <f t="shared" si="8"/>
        <v>8894.68</v>
      </c>
      <c r="R56" s="43">
        <f t="shared" si="9"/>
        <v>105.88904761904763</v>
      </c>
      <c r="S56" s="144">
        <f t="shared" si="3"/>
        <v>105.88904761904763</v>
      </c>
    </row>
    <row r="57" spans="2:19" s="32" customFormat="1" ht="15" customHeight="1" thickBot="1" x14ac:dyDescent="0.3">
      <c r="B57" s="46">
        <v>3232</v>
      </c>
      <c r="C57" s="35" t="s">
        <v>47</v>
      </c>
      <c r="D57" s="6">
        <v>15850</v>
      </c>
      <c r="E57" s="115">
        <v>16331.21</v>
      </c>
      <c r="F57" s="11"/>
      <c r="G57" s="115"/>
      <c r="H57" s="6"/>
      <c r="I57" s="6"/>
      <c r="J57" s="6"/>
      <c r="K57" s="6"/>
      <c r="L57" s="6"/>
      <c r="M57" s="6"/>
      <c r="N57" s="6"/>
      <c r="O57" s="6"/>
      <c r="P57" s="4">
        <f t="shared" si="7"/>
        <v>15850</v>
      </c>
      <c r="Q57" s="114">
        <f t="shared" si="8"/>
        <v>16331.21</v>
      </c>
      <c r="R57" s="43">
        <f t="shared" si="9"/>
        <v>103.03602523659305</v>
      </c>
      <c r="S57" s="144">
        <f t="shared" si="3"/>
        <v>103.03602523659305</v>
      </c>
    </row>
    <row r="58" spans="2:19" s="36" customFormat="1" ht="15" customHeight="1" thickBot="1" x14ac:dyDescent="0.3">
      <c r="B58" s="46">
        <v>3234</v>
      </c>
      <c r="C58" s="27" t="s">
        <v>30</v>
      </c>
      <c r="D58" s="6">
        <v>17601</v>
      </c>
      <c r="E58" s="115">
        <v>17631.27</v>
      </c>
      <c r="F58" s="11"/>
      <c r="G58" s="115"/>
      <c r="H58" s="6"/>
      <c r="I58" s="6"/>
      <c r="J58" s="6"/>
      <c r="K58" s="6"/>
      <c r="L58" s="6"/>
      <c r="M58" s="6"/>
      <c r="N58" s="6"/>
      <c r="O58" s="6"/>
      <c r="P58" s="4">
        <f t="shared" si="7"/>
        <v>17601</v>
      </c>
      <c r="Q58" s="114">
        <f t="shared" si="8"/>
        <v>17631.27</v>
      </c>
      <c r="R58" s="43">
        <f t="shared" si="9"/>
        <v>100.17197886483721</v>
      </c>
      <c r="S58" s="144">
        <f t="shared" si="3"/>
        <v>100.17197886483721</v>
      </c>
    </row>
    <row r="59" spans="2:19" s="32" customFormat="1" ht="15" customHeight="1" thickBot="1" x14ac:dyDescent="0.3">
      <c r="B59" s="46">
        <v>3236</v>
      </c>
      <c r="C59" s="27" t="s">
        <v>60</v>
      </c>
      <c r="D59" s="6">
        <v>17790</v>
      </c>
      <c r="E59" s="115">
        <v>18294.900000000001</v>
      </c>
      <c r="F59" s="11"/>
      <c r="G59" s="115"/>
      <c r="H59" s="6"/>
      <c r="I59" s="6"/>
      <c r="J59" s="6"/>
      <c r="K59" s="6"/>
      <c r="L59" s="6"/>
      <c r="M59" s="6"/>
      <c r="N59" s="6"/>
      <c r="O59" s="6"/>
      <c r="P59" s="4">
        <f t="shared" si="7"/>
        <v>17790</v>
      </c>
      <c r="Q59" s="114">
        <f t="shared" si="8"/>
        <v>18294.900000000001</v>
      </c>
      <c r="R59" s="43">
        <f t="shared" si="9"/>
        <v>102.8381112984823</v>
      </c>
      <c r="S59" s="144">
        <f t="shared" si="3"/>
        <v>102.8381112984823</v>
      </c>
    </row>
    <row r="60" spans="2:19" s="37" customFormat="1" ht="15" customHeight="1" thickBot="1" x14ac:dyDescent="0.3">
      <c r="B60" s="46">
        <v>3238</v>
      </c>
      <c r="C60" s="27" t="s">
        <v>31</v>
      </c>
      <c r="D60" s="6">
        <v>16050</v>
      </c>
      <c r="E60" s="115">
        <v>16051.8</v>
      </c>
      <c r="F60" s="11"/>
      <c r="G60" s="115"/>
      <c r="H60" s="6"/>
      <c r="I60" s="6"/>
      <c r="J60" s="6"/>
      <c r="K60" s="6"/>
      <c r="L60" s="6"/>
      <c r="M60" s="6"/>
      <c r="N60" s="6"/>
      <c r="O60" s="6"/>
      <c r="P60" s="4">
        <f t="shared" si="7"/>
        <v>16050</v>
      </c>
      <c r="Q60" s="114">
        <f t="shared" si="8"/>
        <v>16051.8</v>
      </c>
      <c r="R60" s="43">
        <f t="shared" si="9"/>
        <v>100.01121495327104</v>
      </c>
      <c r="S60" s="144">
        <f t="shared" si="3"/>
        <v>100.01121495327104</v>
      </c>
    </row>
    <row r="61" spans="2:19" s="37" customFormat="1" ht="15" customHeight="1" thickBot="1" x14ac:dyDescent="0.3">
      <c r="B61" s="46">
        <v>3239</v>
      </c>
      <c r="C61" s="27" t="s">
        <v>92</v>
      </c>
      <c r="D61" s="6">
        <v>500</v>
      </c>
      <c r="E61" s="115">
        <v>500</v>
      </c>
      <c r="F61" s="11"/>
      <c r="G61" s="115"/>
      <c r="H61" s="6"/>
      <c r="I61" s="6"/>
      <c r="J61" s="6"/>
      <c r="K61" s="6"/>
      <c r="L61" s="6"/>
      <c r="M61" s="6"/>
      <c r="N61" s="6"/>
      <c r="O61" s="6"/>
      <c r="P61" s="4">
        <f t="shared" si="7"/>
        <v>500</v>
      </c>
      <c r="Q61" s="114">
        <f t="shared" si="8"/>
        <v>500</v>
      </c>
      <c r="R61" s="43"/>
      <c r="S61" s="144">
        <f t="shared" si="3"/>
        <v>100</v>
      </c>
    </row>
    <row r="62" spans="2:19" s="37" customFormat="1" ht="15" customHeight="1" thickBot="1" x14ac:dyDescent="0.3">
      <c r="B62" s="46">
        <v>3292</v>
      </c>
      <c r="C62" s="27" t="s">
        <v>40</v>
      </c>
      <c r="D62" s="6">
        <v>7000</v>
      </c>
      <c r="E62" s="115">
        <v>7774.2</v>
      </c>
      <c r="F62" s="11"/>
      <c r="G62" s="115"/>
      <c r="H62" s="6"/>
      <c r="I62" s="6"/>
      <c r="J62" s="6"/>
      <c r="K62" s="6"/>
      <c r="L62" s="6"/>
      <c r="M62" s="6"/>
      <c r="N62" s="6"/>
      <c r="O62" s="6"/>
      <c r="P62" s="4">
        <f t="shared" si="7"/>
        <v>7000</v>
      </c>
      <c r="Q62" s="114">
        <f t="shared" si="8"/>
        <v>7774.2</v>
      </c>
      <c r="R62" s="43"/>
      <c r="S62" s="143">
        <f t="shared" si="3"/>
        <v>111.06</v>
      </c>
    </row>
    <row r="63" spans="2:19" s="37" customFormat="1" ht="15" customHeight="1" thickBot="1" x14ac:dyDescent="0.3">
      <c r="B63" s="46">
        <v>3293</v>
      </c>
      <c r="C63" s="27" t="s">
        <v>41</v>
      </c>
      <c r="D63" s="6">
        <v>20</v>
      </c>
      <c r="E63" s="115">
        <v>19.489999999999998</v>
      </c>
      <c r="F63" s="11"/>
      <c r="G63" s="115"/>
      <c r="H63" s="6"/>
      <c r="I63" s="6"/>
      <c r="J63" s="6"/>
      <c r="K63" s="6"/>
      <c r="L63" s="6"/>
      <c r="M63" s="6"/>
      <c r="N63" s="6"/>
      <c r="O63" s="6"/>
      <c r="P63" s="4">
        <f t="shared" si="7"/>
        <v>20</v>
      </c>
      <c r="Q63" s="114">
        <f t="shared" si="8"/>
        <v>19.489999999999998</v>
      </c>
      <c r="R63" s="43"/>
      <c r="S63" s="143">
        <f t="shared" si="3"/>
        <v>97.449999999999989</v>
      </c>
    </row>
    <row r="64" spans="2:19" s="37" customFormat="1" ht="15" customHeight="1" thickBot="1" x14ac:dyDescent="0.3">
      <c r="B64" s="46">
        <v>3299</v>
      </c>
      <c r="C64" s="27" t="s">
        <v>89</v>
      </c>
      <c r="D64" s="6">
        <v>840</v>
      </c>
      <c r="E64" s="115">
        <v>1426.88</v>
      </c>
      <c r="F64" s="11"/>
      <c r="G64" s="115"/>
      <c r="H64" s="6"/>
      <c r="I64" s="6"/>
      <c r="J64" s="6"/>
      <c r="K64" s="6"/>
      <c r="L64" s="6"/>
      <c r="M64" s="6"/>
      <c r="N64" s="6"/>
      <c r="O64" s="6"/>
      <c r="P64" s="4">
        <f t="shared" si="7"/>
        <v>840</v>
      </c>
      <c r="Q64" s="114">
        <f t="shared" si="8"/>
        <v>1426.88</v>
      </c>
      <c r="R64" s="43"/>
      <c r="S64" s="144">
        <f t="shared" si="3"/>
        <v>169.86666666666667</v>
      </c>
    </row>
    <row r="65" spans="2:19" s="32" customFormat="1" ht="15" customHeight="1" thickBot="1" x14ac:dyDescent="0.3">
      <c r="B65" s="46">
        <v>3431</v>
      </c>
      <c r="C65" s="27" t="s">
        <v>32</v>
      </c>
      <c r="D65" s="6">
        <v>5100</v>
      </c>
      <c r="E65" s="115">
        <v>5475.53</v>
      </c>
      <c r="F65" s="11"/>
      <c r="G65" s="115"/>
      <c r="H65" s="6"/>
      <c r="I65" s="6"/>
      <c r="J65" s="6"/>
      <c r="K65" s="6"/>
      <c r="L65" s="6"/>
      <c r="M65" s="6"/>
      <c r="N65" s="6"/>
      <c r="O65" s="6"/>
      <c r="P65" s="4">
        <f t="shared" si="7"/>
        <v>5100</v>
      </c>
      <c r="Q65" s="114">
        <f t="shared" si="8"/>
        <v>5475.53</v>
      </c>
      <c r="R65" s="43">
        <f t="shared" si="9"/>
        <v>107.36333333333332</v>
      </c>
      <c r="S65" s="144">
        <f t="shared" si="3"/>
        <v>107.36333333333332</v>
      </c>
    </row>
    <row r="66" spans="2:19" s="32" customFormat="1" ht="15" customHeight="1" thickBot="1" x14ac:dyDescent="0.3">
      <c r="B66" s="46">
        <v>3433</v>
      </c>
      <c r="C66" s="27" t="s">
        <v>43</v>
      </c>
      <c r="D66" s="6">
        <v>40</v>
      </c>
      <c r="E66" s="115">
        <v>36.4</v>
      </c>
      <c r="F66" s="11"/>
      <c r="G66" s="115"/>
      <c r="H66" s="6"/>
      <c r="I66" s="6"/>
      <c r="J66" s="6"/>
      <c r="K66" s="6"/>
      <c r="L66" s="6"/>
      <c r="M66" s="6"/>
      <c r="N66" s="6"/>
      <c r="O66" s="6"/>
      <c r="P66" s="4">
        <f t="shared" si="7"/>
        <v>40</v>
      </c>
      <c r="Q66" s="114">
        <f t="shared" si="8"/>
        <v>36.4</v>
      </c>
      <c r="R66" s="43"/>
      <c r="S66" s="144">
        <f t="shared" si="3"/>
        <v>90.999999999999986</v>
      </c>
    </row>
    <row r="67" spans="2:19" s="32" customFormat="1" ht="15" customHeight="1" thickBot="1" x14ac:dyDescent="0.3">
      <c r="B67" s="47">
        <v>4</v>
      </c>
      <c r="C67" s="40" t="s">
        <v>62</v>
      </c>
      <c r="D67" s="6"/>
      <c r="E67" s="115"/>
      <c r="F67" s="11"/>
      <c r="G67" s="115"/>
      <c r="H67" s="6"/>
      <c r="I67" s="6"/>
      <c r="J67" s="6"/>
      <c r="K67" s="6"/>
      <c r="L67" s="6"/>
      <c r="M67" s="6"/>
      <c r="N67" s="6"/>
      <c r="O67" s="6"/>
      <c r="P67" s="4">
        <f t="shared" si="7"/>
        <v>0</v>
      </c>
      <c r="Q67" s="114">
        <f t="shared" si="8"/>
        <v>0</v>
      </c>
      <c r="R67" s="43"/>
      <c r="S67" s="143">
        <v>0</v>
      </c>
    </row>
    <row r="68" spans="2:19" s="32" customFormat="1" ht="15" customHeight="1" thickBot="1" x14ac:dyDescent="0.3">
      <c r="B68" s="46">
        <v>4227</v>
      </c>
      <c r="C68" s="27" t="s">
        <v>33</v>
      </c>
      <c r="D68" s="6">
        <v>3063</v>
      </c>
      <c r="E68" s="115">
        <v>3062.5</v>
      </c>
      <c r="F68" s="11"/>
      <c r="G68" s="115"/>
      <c r="H68" s="6"/>
      <c r="I68" s="6"/>
      <c r="J68" s="6"/>
      <c r="K68" s="6"/>
      <c r="L68" s="6"/>
      <c r="M68" s="6"/>
      <c r="N68" s="6"/>
      <c r="O68" s="6"/>
      <c r="P68" s="4">
        <f t="shared" si="7"/>
        <v>3063</v>
      </c>
      <c r="Q68" s="114">
        <f t="shared" si="8"/>
        <v>3062.5</v>
      </c>
      <c r="R68" s="43">
        <f>Q68/P68*100</f>
        <v>99.983676134508642</v>
      </c>
      <c r="S68" s="144">
        <f t="shared" si="3"/>
        <v>99.983676134508642</v>
      </c>
    </row>
    <row r="69" spans="2:19" s="32" customFormat="1" ht="15" customHeight="1" thickBot="1" x14ac:dyDescent="0.3">
      <c r="B69" s="137">
        <v>4241</v>
      </c>
      <c r="C69" s="138" t="s">
        <v>88</v>
      </c>
      <c r="D69" s="139">
        <v>200</v>
      </c>
      <c r="E69" s="140">
        <v>0</v>
      </c>
      <c r="F69" s="141"/>
      <c r="G69" s="140"/>
      <c r="H69" s="139"/>
      <c r="I69" s="139"/>
      <c r="J69" s="139"/>
      <c r="K69" s="139"/>
      <c r="L69" s="139"/>
      <c r="M69" s="139"/>
      <c r="N69" s="139"/>
      <c r="O69" s="139"/>
      <c r="P69" s="4">
        <f t="shared" si="7"/>
        <v>200</v>
      </c>
      <c r="Q69" s="114">
        <f t="shared" si="8"/>
        <v>0</v>
      </c>
      <c r="R69" s="142"/>
      <c r="S69" s="144">
        <f t="shared" si="3"/>
        <v>0</v>
      </c>
    </row>
    <row r="70" spans="2:19" s="32" customFormat="1" ht="15" customHeight="1" thickBot="1" x14ac:dyDescent="0.3">
      <c r="B70" s="62"/>
      <c r="C70" s="63" t="s">
        <v>14</v>
      </c>
      <c r="D70" s="64">
        <f>SUM(D50:D69)</f>
        <v>253304</v>
      </c>
      <c r="E70" s="121">
        <v>253304</v>
      </c>
      <c r="F70" s="136"/>
      <c r="G70" s="121"/>
      <c r="H70" s="64">
        <f>SUM(H50:H68)</f>
        <v>0</v>
      </c>
      <c r="I70" s="64"/>
      <c r="J70" s="64">
        <f>SUM(J50:J68)</f>
        <v>0</v>
      </c>
      <c r="K70" s="64"/>
      <c r="L70" s="64">
        <f>SUM(L50:L68)</f>
        <v>0</v>
      </c>
      <c r="M70" s="64"/>
      <c r="N70" s="64">
        <f>SUM(N50:N68)</f>
        <v>0</v>
      </c>
      <c r="O70" s="64"/>
      <c r="P70" s="4">
        <f t="shared" si="7"/>
        <v>253304</v>
      </c>
      <c r="Q70" s="121">
        <f>SUM(Q50:Q68)</f>
        <v>253303.99999999994</v>
      </c>
      <c r="R70" s="55">
        <f>Q70/P70*100</f>
        <v>99.999999999999972</v>
      </c>
      <c r="S70" s="144">
        <f t="shared" si="3"/>
        <v>99.999999999999972</v>
      </c>
    </row>
    <row r="71" spans="2:19" s="32" customFormat="1" ht="15" customHeight="1" thickBot="1" x14ac:dyDescent="0.3">
      <c r="B71" s="169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1"/>
      <c r="S71" s="143"/>
    </row>
    <row r="72" spans="2:19" s="32" customFormat="1" ht="15" customHeight="1" thickBot="1" x14ac:dyDescent="0.3">
      <c r="B72" s="169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1"/>
      <c r="S72" s="143"/>
    </row>
    <row r="73" spans="2:19" s="32" customFormat="1" ht="15" customHeight="1" thickBot="1" x14ac:dyDescent="0.3">
      <c r="B73" s="166" t="s">
        <v>64</v>
      </c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8"/>
      <c r="S73" s="143"/>
    </row>
    <row r="74" spans="2:19" ht="15" customHeight="1" thickBot="1" x14ac:dyDescent="0.3">
      <c r="B74" s="48">
        <v>3</v>
      </c>
      <c r="C74" s="2" t="s">
        <v>15</v>
      </c>
      <c r="D74" s="6"/>
      <c r="E74" s="115"/>
      <c r="F74" s="11"/>
      <c r="G74" s="115"/>
      <c r="H74" s="6"/>
      <c r="I74" s="115"/>
      <c r="J74" s="6"/>
      <c r="K74" s="115"/>
      <c r="L74" s="6"/>
      <c r="M74" s="115"/>
      <c r="N74" s="6"/>
      <c r="O74" s="115"/>
      <c r="P74" s="4">
        <f>D74+F74+H74+J74+L74+N74</f>
        <v>0</v>
      </c>
      <c r="Q74" s="114">
        <f>E74+G74+I74+K74+M74+O74</f>
        <v>0</v>
      </c>
      <c r="R74" s="43"/>
      <c r="S74" s="144">
        <v>0</v>
      </c>
    </row>
    <row r="75" spans="2:19" ht="15" customHeight="1" thickBot="1" x14ac:dyDescent="0.3">
      <c r="B75" s="49">
        <v>3111</v>
      </c>
      <c r="C75" s="10" t="s">
        <v>57</v>
      </c>
      <c r="D75" s="6">
        <v>4506554</v>
      </c>
      <c r="E75" s="115">
        <v>4501493.4800000004</v>
      </c>
      <c r="F75" s="11"/>
      <c r="G75" s="115"/>
      <c r="H75" s="6"/>
      <c r="I75" s="115"/>
      <c r="J75" s="6"/>
      <c r="K75" s="115"/>
      <c r="L75" s="6"/>
      <c r="M75" s="115"/>
      <c r="N75" s="26"/>
      <c r="O75" s="116"/>
      <c r="P75" s="4">
        <f t="shared" ref="P75:P111" si="10">D75+F75+H75+J75+L75+N75</f>
        <v>4506554</v>
      </c>
      <c r="Q75" s="114">
        <f t="shared" ref="Q75:Q110" si="11">E75+G75+I75+K75+M75+O75</f>
        <v>4501493.4800000004</v>
      </c>
      <c r="R75" s="43">
        <f t="shared" ref="R75:R104" si="12">Q75/P75*100</f>
        <v>99.887707547718279</v>
      </c>
      <c r="S75" s="144">
        <f t="shared" si="3"/>
        <v>99.887707547718279</v>
      </c>
    </row>
    <row r="76" spans="2:19" ht="15" customHeight="1" thickBot="1" x14ac:dyDescent="0.3">
      <c r="B76" s="49">
        <v>3121</v>
      </c>
      <c r="C76" s="10" t="s">
        <v>16</v>
      </c>
      <c r="D76" s="6">
        <v>252830</v>
      </c>
      <c r="E76" s="115">
        <v>254068.43</v>
      </c>
      <c r="F76" s="11"/>
      <c r="G76" s="115"/>
      <c r="H76" s="6"/>
      <c r="I76" s="115"/>
      <c r="J76" s="6"/>
      <c r="K76" s="115"/>
      <c r="L76" s="6"/>
      <c r="M76" s="115"/>
      <c r="N76" s="26"/>
      <c r="O76" s="116"/>
      <c r="P76" s="4">
        <f t="shared" si="10"/>
        <v>252830</v>
      </c>
      <c r="Q76" s="114">
        <f t="shared" si="11"/>
        <v>254068.43</v>
      </c>
      <c r="R76" s="43">
        <f t="shared" si="12"/>
        <v>100.48982715658742</v>
      </c>
      <c r="S76" s="144">
        <f t="shared" si="3"/>
        <v>100.48982715658742</v>
      </c>
    </row>
    <row r="77" spans="2:19" ht="15" customHeight="1" thickBot="1" x14ac:dyDescent="0.3">
      <c r="B77" s="49">
        <v>3132</v>
      </c>
      <c r="C77" s="10" t="s">
        <v>34</v>
      </c>
      <c r="D77" s="6">
        <v>722630</v>
      </c>
      <c r="E77" s="115">
        <v>719834.83</v>
      </c>
      <c r="F77" s="11"/>
      <c r="G77" s="115"/>
      <c r="H77" s="6"/>
      <c r="I77" s="115"/>
      <c r="J77" s="6"/>
      <c r="K77" s="115"/>
      <c r="L77" s="6"/>
      <c r="M77" s="115"/>
      <c r="N77" s="26"/>
      <c r="O77" s="116"/>
      <c r="P77" s="4">
        <f t="shared" si="10"/>
        <v>722630</v>
      </c>
      <c r="Q77" s="114">
        <f t="shared" si="11"/>
        <v>719834.83</v>
      </c>
      <c r="R77" s="43">
        <f t="shared" si="12"/>
        <v>99.613194857672653</v>
      </c>
      <c r="S77" s="144">
        <f t="shared" si="3"/>
        <v>99.613194857672653</v>
      </c>
    </row>
    <row r="78" spans="2:19" ht="15" customHeight="1" thickBot="1" x14ac:dyDescent="0.3">
      <c r="B78" s="49">
        <v>3133</v>
      </c>
      <c r="C78" s="10" t="s">
        <v>90</v>
      </c>
      <c r="D78" s="6">
        <v>34</v>
      </c>
      <c r="E78" s="115">
        <v>34.08</v>
      </c>
      <c r="F78" s="11"/>
      <c r="G78" s="115"/>
      <c r="H78" s="6"/>
      <c r="I78" s="115"/>
      <c r="J78" s="6"/>
      <c r="K78" s="115"/>
      <c r="L78" s="6"/>
      <c r="M78" s="115"/>
      <c r="N78" s="26"/>
      <c r="O78" s="116"/>
      <c r="P78" s="4">
        <f t="shared" si="10"/>
        <v>34</v>
      </c>
      <c r="Q78" s="114">
        <f t="shared" si="11"/>
        <v>34.08</v>
      </c>
      <c r="R78" s="43"/>
      <c r="S78" s="144">
        <f t="shared" si="3"/>
        <v>100.23529411764704</v>
      </c>
    </row>
    <row r="79" spans="2:19" ht="15" customHeight="1" thickBot="1" x14ac:dyDescent="0.3">
      <c r="B79" s="49">
        <v>3211</v>
      </c>
      <c r="C79" s="10" t="s">
        <v>35</v>
      </c>
      <c r="D79" s="6">
        <v>6030</v>
      </c>
      <c r="E79" s="115">
        <v>6029.26</v>
      </c>
      <c r="F79" s="11"/>
      <c r="G79" s="115"/>
      <c r="H79" s="6"/>
      <c r="I79" s="115"/>
      <c r="J79" s="6"/>
      <c r="K79" s="115"/>
      <c r="L79" s="6"/>
      <c r="M79" s="115"/>
      <c r="N79" s="26"/>
      <c r="O79" s="116"/>
      <c r="P79" s="4">
        <f t="shared" si="10"/>
        <v>6030</v>
      </c>
      <c r="Q79" s="114">
        <f t="shared" si="11"/>
        <v>6029.26</v>
      </c>
      <c r="R79" s="43">
        <f t="shared" si="12"/>
        <v>99.987728026534</v>
      </c>
      <c r="S79" s="144">
        <f t="shared" si="3"/>
        <v>99.987728026534</v>
      </c>
    </row>
    <row r="80" spans="2:19" ht="15" customHeight="1" thickBot="1" x14ac:dyDescent="0.3">
      <c r="B80" s="50">
        <v>3212</v>
      </c>
      <c r="C80" s="12" t="s">
        <v>24</v>
      </c>
      <c r="D80" s="6">
        <v>223000</v>
      </c>
      <c r="E80" s="115">
        <v>226269.32</v>
      </c>
      <c r="F80" s="11"/>
      <c r="G80" s="115"/>
      <c r="H80" s="6"/>
      <c r="I80" s="115"/>
      <c r="J80" s="6"/>
      <c r="K80" s="115"/>
      <c r="L80" s="6"/>
      <c r="M80" s="115"/>
      <c r="N80" s="26"/>
      <c r="O80" s="116"/>
      <c r="P80" s="4">
        <f t="shared" si="10"/>
        <v>223000</v>
      </c>
      <c r="Q80" s="114">
        <f t="shared" si="11"/>
        <v>226269.32</v>
      </c>
      <c r="R80" s="43">
        <f t="shared" si="12"/>
        <v>101.46606278026906</v>
      </c>
      <c r="S80" s="144">
        <f t="shared" si="3"/>
        <v>101.46606278026906</v>
      </c>
    </row>
    <row r="81" spans="2:19" ht="15" customHeight="1" thickBot="1" x14ac:dyDescent="0.3">
      <c r="B81" s="50">
        <v>3213</v>
      </c>
      <c r="C81" s="12" t="s">
        <v>25</v>
      </c>
      <c r="D81" s="6"/>
      <c r="E81" s="115"/>
      <c r="F81" s="11"/>
      <c r="G81" s="115"/>
      <c r="H81" s="6"/>
      <c r="I81" s="115"/>
      <c r="J81" s="6"/>
      <c r="K81" s="115"/>
      <c r="L81" s="6"/>
      <c r="M81" s="115"/>
      <c r="N81" s="26"/>
      <c r="O81" s="116"/>
      <c r="P81" s="4">
        <f t="shared" si="10"/>
        <v>0</v>
      </c>
      <c r="Q81" s="114">
        <f t="shared" si="11"/>
        <v>0</v>
      </c>
      <c r="R81" s="43" t="e">
        <f t="shared" si="12"/>
        <v>#DIV/0!</v>
      </c>
      <c r="S81" s="144">
        <v>0</v>
      </c>
    </row>
    <row r="82" spans="2:19" ht="15" customHeight="1" thickBot="1" x14ac:dyDescent="0.3">
      <c r="B82" s="50">
        <v>3221</v>
      </c>
      <c r="C82" s="12" t="s">
        <v>26</v>
      </c>
      <c r="D82" s="6">
        <v>9450</v>
      </c>
      <c r="E82" s="115">
        <v>8589.83</v>
      </c>
      <c r="F82" s="11">
        <v>9360</v>
      </c>
      <c r="G82" s="115">
        <v>7694.59</v>
      </c>
      <c r="H82" s="6">
        <v>5338</v>
      </c>
      <c r="I82" s="115">
        <v>5080.82</v>
      </c>
      <c r="J82" s="6">
        <v>6990</v>
      </c>
      <c r="K82" s="115">
        <v>2495.54</v>
      </c>
      <c r="L82" s="6">
        <v>700</v>
      </c>
      <c r="M82" s="115">
        <v>700</v>
      </c>
      <c r="N82" s="26"/>
      <c r="O82" s="116"/>
      <c r="P82" s="4">
        <f t="shared" si="10"/>
        <v>31838</v>
      </c>
      <c r="Q82" s="114">
        <f t="shared" si="11"/>
        <v>24560.78</v>
      </c>
      <c r="R82" s="43">
        <f t="shared" si="12"/>
        <v>77.142973804887234</v>
      </c>
      <c r="S82" s="144">
        <f t="shared" si="3"/>
        <v>77.142973804887234</v>
      </c>
    </row>
    <row r="83" spans="2:19" ht="15" customHeight="1" thickBot="1" x14ac:dyDescent="0.3">
      <c r="B83" s="50">
        <v>3222</v>
      </c>
      <c r="C83" s="12" t="s">
        <v>27</v>
      </c>
      <c r="D83" s="6">
        <v>42370</v>
      </c>
      <c r="E83" s="115">
        <v>35972.81</v>
      </c>
      <c r="F83" s="11">
        <v>39150</v>
      </c>
      <c r="G83" s="115">
        <v>39160.519999999997</v>
      </c>
      <c r="H83" s="6">
        <v>152252</v>
      </c>
      <c r="I83" s="115">
        <v>153259.68</v>
      </c>
      <c r="J83" s="6"/>
      <c r="K83" s="115"/>
      <c r="L83" s="6"/>
      <c r="M83" s="115"/>
      <c r="N83" s="6"/>
      <c r="O83" s="115"/>
      <c r="P83" s="4">
        <f t="shared" si="10"/>
        <v>233772</v>
      </c>
      <c r="Q83" s="114">
        <f t="shared" si="11"/>
        <v>228393.00999999998</v>
      </c>
      <c r="R83" s="43">
        <f t="shared" si="12"/>
        <v>97.6990443680167</v>
      </c>
      <c r="S83" s="144">
        <f t="shared" si="3"/>
        <v>97.6990443680167</v>
      </c>
    </row>
    <row r="84" spans="2:19" ht="15" customHeight="1" thickBot="1" x14ac:dyDescent="0.3">
      <c r="B84" s="50">
        <v>3223</v>
      </c>
      <c r="C84" s="12" t="s">
        <v>28</v>
      </c>
      <c r="D84" s="6">
        <v>13720</v>
      </c>
      <c r="E84" s="115">
        <v>13720</v>
      </c>
      <c r="F84" s="11"/>
      <c r="G84" s="115"/>
      <c r="H84" s="6"/>
      <c r="I84" s="115"/>
      <c r="J84" s="6"/>
      <c r="K84" s="115"/>
      <c r="L84" s="6"/>
      <c r="M84" s="115"/>
      <c r="N84" s="6"/>
      <c r="O84" s="115"/>
      <c r="P84" s="4">
        <f t="shared" si="10"/>
        <v>13720</v>
      </c>
      <c r="Q84" s="114">
        <f t="shared" si="11"/>
        <v>13720</v>
      </c>
      <c r="R84" s="43">
        <f t="shared" si="12"/>
        <v>100</v>
      </c>
      <c r="S84" s="144">
        <f t="shared" si="3"/>
        <v>100</v>
      </c>
    </row>
    <row r="85" spans="2:19" ht="15" customHeight="1" thickBot="1" x14ac:dyDescent="0.3">
      <c r="B85" s="50">
        <v>3224</v>
      </c>
      <c r="C85" s="12" t="s">
        <v>46</v>
      </c>
      <c r="D85" s="6"/>
      <c r="E85" s="115"/>
      <c r="F85" s="11">
        <v>9173</v>
      </c>
      <c r="G85" s="115">
        <v>9511.7999999999993</v>
      </c>
      <c r="H85" s="6">
        <v>839</v>
      </c>
      <c r="I85" s="115">
        <v>838.75</v>
      </c>
      <c r="J85" s="6">
        <v>11005</v>
      </c>
      <c r="K85" s="115"/>
      <c r="L85" s="6"/>
      <c r="M85" s="115"/>
      <c r="N85" s="6"/>
      <c r="O85" s="115"/>
      <c r="P85" s="4">
        <f t="shared" si="10"/>
        <v>21017</v>
      </c>
      <c r="Q85" s="114">
        <f t="shared" si="11"/>
        <v>10350.549999999999</v>
      </c>
      <c r="R85" s="43">
        <f t="shared" si="12"/>
        <v>49.248465527905978</v>
      </c>
      <c r="S85" s="144">
        <f t="shared" si="3"/>
        <v>49.248465527905978</v>
      </c>
    </row>
    <row r="86" spans="2:19" ht="15" customHeight="1" thickBot="1" x14ac:dyDescent="0.3">
      <c r="B86" s="50">
        <v>3225</v>
      </c>
      <c r="C86" s="12" t="s">
        <v>36</v>
      </c>
      <c r="D86" s="6">
        <v>8616</v>
      </c>
      <c r="E86" s="115">
        <v>8615.9500000000007</v>
      </c>
      <c r="F86" s="11">
        <v>7880</v>
      </c>
      <c r="G86" s="115">
        <v>4882.74</v>
      </c>
      <c r="H86" s="6">
        <v>2470</v>
      </c>
      <c r="I86" s="115">
        <v>933.25</v>
      </c>
      <c r="J86" s="6">
        <v>60</v>
      </c>
      <c r="K86" s="115">
        <v>59.98</v>
      </c>
      <c r="L86" s="6">
        <v>0</v>
      </c>
      <c r="M86" s="115">
        <v>2137.0500000000002</v>
      </c>
      <c r="N86" s="6"/>
      <c r="O86" s="115"/>
      <c r="P86" s="4">
        <f t="shared" si="10"/>
        <v>19026</v>
      </c>
      <c r="Q86" s="114">
        <f t="shared" si="11"/>
        <v>16628.97</v>
      </c>
      <c r="R86" s="43">
        <f t="shared" si="12"/>
        <v>87.401292967518145</v>
      </c>
      <c r="S86" s="144">
        <f t="shared" si="3"/>
        <v>87.401292967518145</v>
      </c>
    </row>
    <row r="87" spans="2:19" ht="15" customHeight="1" thickBot="1" x14ac:dyDescent="0.3">
      <c r="B87" s="50">
        <v>3227</v>
      </c>
      <c r="C87" s="12" t="s">
        <v>37</v>
      </c>
      <c r="D87" s="6">
        <v>0</v>
      </c>
      <c r="E87" s="115">
        <v>0</v>
      </c>
      <c r="F87" s="11"/>
      <c r="G87" s="115"/>
      <c r="H87" s="6"/>
      <c r="I87" s="115"/>
      <c r="J87" s="6"/>
      <c r="K87" s="115"/>
      <c r="L87" s="6"/>
      <c r="M87" s="115"/>
      <c r="N87" s="6"/>
      <c r="O87" s="115"/>
      <c r="P87" s="4">
        <f t="shared" si="10"/>
        <v>0</v>
      </c>
      <c r="Q87" s="114">
        <f t="shared" si="11"/>
        <v>0</v>
      </c>
      <c r="R87" s="43" t="e">
        <f t="shared" si="12"/>
        <v>#DIV/0!</v>
      </c>
      <c r="S87" s="144">
        <v>0</v>
      </c>
    </row>
    <row r="88" spans="2:19" ht="15" customHeight="1" thickBot="1" x14ac:dyDescent="0.3">
      <c r="B88" s="50">
        <v>3231</v>
      </c>
      <c r="C88" s="12" t="s">
        <v>29</v>
      </c>
      <c r="D88" s="6"/>
      <c r="E88" s="115">
        <v>0</v>
      </c>
      <c r="F88" s="11">
        <v>2184</v>
      </c>
      <c r="G88" s="115">
        <v>2184</v>
      </c>
      <c r="H88" s="6"/>
      <c r="I88" s="115"/>
      <c r="J88" s="6"/>
      <c r="K88" s="115"/>
      <c r="L88" s="6"/>
      <c r="M88" s="115"/>
      <c r="N88" s="6"/>
      <c r="O88" s="115"/>
      <c r="P88" s="4">
        <f t="shared" si="10"/>
        <v>2184</v>
      </c>
      <c r="Q88" s="114">
        <f t="shared" si="11"/>
        <v>2184</v>
      </c>
      <c r="R88" s="43">
        <f t="shared" si="12"/>
        <v>100</v>
      </c>
      <c r="S88" s="144">
        <f t="shared" si="3"/>
        <v>100</v>
      </c>
    </row>
    <row r="89" spans="2:19" ht="15" customHeight="1" thickBot="1" x14ac:dyDescent="0.3">
      <c r="B89" s="50">
        <v>3232</v>
      </c>
      <c r="C89" s="12" t="s">
        <v>47</v>
      </c>
      <c r="D89" s="6">
        <v>107311</v>
      </c>
      <c r="E89" s="115">
        <v>108191.6</v>
      </c>
      <c r="F89" s="11">
        <v>18983</v>
      </c>
      <c r="G89" s="115">
        <v>17330.900000000001</v>
      </c>
      <c r="H89" s="6"/>
      <c r="I89" s="115"/>
      <c r="J89" s="6">
        <v>8524</v>
      </c>
      <c r="K89" s="115"/>
      <c r="L89" s="6"/>
      <c r="M89" s="115"/>
      <c r="N89" s="6"/>
      <c r="O89" s="115"/>
      <c r="P89" s="4">
        <f t="shared" si="10"/>
        <v>134818</v>
      </c>
      <c r="Q89" s="114">
        <f t="shared" si="11"/>
        <v>125522.5</v>
      </c>
      <c r="R89" s="43">
        <f t="shared" si="12"/>
        <v>93.105149164058204</v>
      </c>
      <c r="S89" s="144">
        <f t="shared" si="3"/>
        <v>93.105149164058204</v>
      </c>
    </row>
    <row r="90" spans="2:19" ht="15" customHeight="1" thickBot="1" x14ac:dyDescent="0.3">
      <c r="B90" s="50">
        <v>3233</v>
      </c>
      <c r="C90" s="12" t="s">
        <v>48</v>
      </c>
      <c r="D90" s="6"/>
      <c r="E90" s="115"/>
      <c r="F90" s="11"/>
      <c r="G90" s="115"/>
      <c r="H90" s="6"/>
      <c r="I90" s="115"/>
      <c r="J90" s="6"/>
      <c r="K90" s="115"/>
      <c r="L90" s="6"/>
      <c r="M90" s="115"/>
      <c r="N90" s="6"/>
      <c r="O90" s="115"/>
      <c r="P90" s="4">
        <f t="shared" si="10"/>
        <v>0</v>
      </c>
      <c r="Q90" s="114">
        <f t="shared" si="11"/>
        <v>0</v>
      </c>
      <c r="R90" s="43" t="e">
        <f t="shared" si="12"/>
        <v>#DIV/0!</v>
      </c>
      <c r="S90" s="144">
        <v>0</v>
      </c>
    </row>
    <row r="91" spans="2:19" s="1" customFormat="1" ht="15" customHeight="1" thickBot="1" x14ac:dyDescent="0.3">
      <c r="B91" s="50">
        <v>3234</v>
      </c>
      <c r="C91" s="13" t="s">
        <v>30</v>
      </c>
      <c r="D91" s="6">
        <v>12572</v>
      </c>
      <c r="E91" s="115">
        <v>12572.05</v>
      </c>
      <c r="F91" s="11"/>
      <c r="G91" s="115"/>
      <c r="H91" s="6"/>
      <c r="I91" s="115"/>
      <c r="J91" s="6"/>
      <c r="K91" s="115"/>
      <c r="L91" s="6"/>
      <c r="M91" s="115"/>
      <c r="N91" s="6"/>
      <c r="O91" s="115"/>
      <c r="P91" s="4">
        <f t="shared" si="10"/>
        <v>12572</v>
      </c>
      <c r="Q91" s="114">
        <f t="shared" si="11"/>
        <v>12572.05</v>
      </c>
      <c r="R91" s="43">
        <f t="shared" si="12"/>
        <v>100.00039770919503</v>
      </c>
      <c r="S91" s="144">
        <f t="shared" si="3"/>
        <v>100.00039770919503</v>
      </c>
    </row>
    <row r="92" spans="2:19" ht="15" customHeight="1" thickBot="1" x14ac:dyDescent="0.3">
      <c r="B92" s="50">
        <v>3236</v>
      </c>
      <c r="C92" s="13" t="s">
        <v>45</v>
      </c>
      <c r="D92" s="6">
        <v>4360</v>
      </c>
      <c r="E92" s="115">
        <v>4360</v>
      </c>
      <c r="F92" s="11"/>
      <c r="G92" s="115"/>
      <c r="H92" s="6"/>
      <c r="I92" s="115"/>
      <c r="J92" s="6"/>
      <c r="K92" s="115"/>
      <c r="L92" s="6"/>
      <c r="M92" s="115"/>
      <c r="N92" s="26"/>
      <c r="O92" s="116"/>
      <c r="P92" s="4">
        <f t="shared" si="10"/>
        <v>4360</v>
      </c>
      <c r="Q92" s="114">
        <f t="shared" si="11"/>
        <v>4360</v>
      </c>
      <c r="R92" s="43">
        <f t="shared" si="12"/>
        <v>100</v>
      </c>
      <c r="S92" s="144">
        <f t="shared" si="3"/>
        <v>100</v>
      </c>
    </row>
    <row r="93" spans="2:19" ht="15" customHeight="1" thickBot="1" x14ac:dyDescent="0.3">
      <c r="B93" s="50">
        <v>3237</v>
      </c>
      <c r="C93" s="13" t="s">
        <v>38</v>
      </c>
      <c r="D93" s="6">
        <v>14140</v>
      </c>
      <c r="E93" s="115">
        <v>13640.01</v>
      </c>
      <c r="F93" s="11">
        <v>11077</v>
      </c>
      <c r="G93" s="115">
        <v>11076.79</v>
      </c>
      <c r="H93" s="6"/>
      <c r="I93" s="115"/>
      <c r="J93" s="6"/>
      <c r="K93" s="115"/>
      <c r="L93" s="6"/>
      <c r="M93" s="115"/>
      <c r="N93" s="26"/>
      <c r="O93" s="116"/>
      <c r="P93" s="4">
        <f t="shared" si="10"/>
        <v>25217</v>
      </c>
      <c r="Q93" s="114">
        <f t="shared" si="11"/>
        <v>24716.800000000003</v>
      </c>
      <c r="R93" s="43">
        <f t="shared" si="12"/>
        <v>98.01641749613357</v>
      </c>
      <c r="S93" s="144">
        <f t="shared" si="3"/>
        <v>98.01641749613357</v>
      </c>
    </row>
    <row r="94" spans="2:19" s="14" customFormat="1" ht="15" customHeight="1" thickBot="1" x14ac:dyDescent="0.3">
      <c r="B94" s="50">
        <v>3238</v>
      </c>
      <c r="C94" s="13" t="s">
        <v>31</v>
      </c>
      <c r="D94" s="6">
        <v>0</v>
      </c>
      <c r="E94" s="115">
        <v>0</v>
      </c>
      <c r="F94" s="11"/>
      <c r="G94" s="115"/>
      <c r="H94" s="6"/>
      <c r="I94" s="115"/>
      <c r="J94" s="6"/>
      <c r="K94" s="115"/>
      <c r="L94" s="6"/>
      <c r="M94" s="115"/>
      <c r="N94" s="26"/>
      <c r="O94" s="116"/>
      <c r="P94" s="4">
        <f t="shared" si="10"/>
        <v>0</v>
      </c>
      <c r="Q94" s="114">
        <f t="shared" si="11"/>
        <v>0</v>
      </c>
      <c r="R94" s="43" t="e">
        <f t="shared" si="12"/>
        <v>#DIV/0!</v>
      </c>
      <c r="S94" s="144">
        <v>0</v>
      </c>
    </row>
    <row r="95" spans="2:19" s="14" customFormat="1" ht="15" customHeight="1" thickBot="1" x14ac:dyDescent="0.3">
      <c r="B95" s="50">
        <v>3239</v>
      </c>
      <c r="C95" s="13" t="s">
        <v>39</v>
      </c>
      <c r="D95" s="6">
        <v>4625</v>
      </c>
      <c r="E95" s="115">
        <v>4835.5200000000004</v>
      </c>
      <c r="F95" s="11">
        <v>11456</v>
      </c>
      <c r="G95" s="115">
        <v>11956.25</v>
      </c>
      <c r="H95" s="6"/>
      <c r="I95" s="115"/>
      <c r="J95" s="6"/>
      <c r="K95" s="115"/>
      <c r="L95" s="6">
        <v>13000</v>
      </c>
      <c r="M95" s="115">
        <v>13000</v>
      </c>
      <c r="N95" s="26"/>
      <c r="O95" s="116"/>
      <c r="P95" s="4">
        <f t="shared" si="10"/>
        <v>29081</v>
      </c>
      <c r="Q95" s="114">
        <f t="shared" si="11"/>
        <v>29791.77</v>
      </c>
      <c r="R95" s="43">
        <f t="shared" si="12"/>
        <v>102.4441043980606</v>
      </c>
      <c r="S95" s="144">
        <f t="shared" ref="S95:S111" si="13">(Q95/P95)*100</f>
        <v>102.4441043980606</v>
      </c>
    </row>
    <row r="96" spans="2:19" s="14" customFormat="1" ht="15" customHeight="1" thickBot="1" x14ac:dyDescent="0.3">
      <c r="B96" s="50">
        <v>3241</v>
      </c>
      <c r="C96" s="13" t="s">
        <v>20</v>
      </c>
      <c r="D96" s="6">
        <v>0</v>
      </c>
      <c r="E96" s="115">
        <v>0</v>
      </c>
      <c r="F96" s="11">
        <v>2860</v>
      </c>
      <c r="G96" s="115">
        <v>2260</v>
      </c>
      <c r="H96" s="6"/>
      <c r="I96" s="115"/>
      <c r="J96" s="6"/>
      <c r="K96" s="115"/>
      <c r="L96" s="6"/>
      <c r="M96" s="115"/>
      <c r="N96" s="26"/>
      <c r="O96" s="116"/>
      <c r="P96" s="4">
        <f t="shared" si="10"/>
        <v>2860</v>
      </c>
      <c r="Q96" s="114">
        <f t="shared" si="11"/>
        <v>2260</v>
      </c>
      <c r="R96" s="43">
        <f t="shared" si="12"/>
        <v>79.020979020979027</v>
      </c>
      <c r="S96" s="144">
        <f t="shared" si="13"/>
        <v>79.020979020979027</v>
      </c>
    </row>
    <row r="97" spans="2:19" s="14" customFormat="1" ht="15" customHeight="1" thickBot="1" x14ac:dyDescent="0.3">
      <c r="B97" s="50">
        <v>3292</v>
      </c>
      <c r="C97" s="13" t="s">
        <v>40</v>
      </c>
      <c r="D97" s="6">
        <v>0</v>
      </c>
      <c r="E97" s="115">
        <v>0</v>
      </c>
      <c r="F97" s="11"/>
      <c r="G97" s="115"/>
      <c r="H97" s="6"/>
      <c r="I97" s="115"/>
      <c r="J97" s="6"/>
      <c r="K97" s="115"/>
      <c r="L97" s="6"/>
      <c r="M97" s="115"/>
      <c r="N97" s="26"/>
      <c r="O97" s="116"/>
      <c r="P97" s="4">
        <f t="shared" si="10"/>
        <v>0</v>
      </c>
      <c r="Q97" s="114">
        <f t="shared" si="11"/>
        <v>0</v>
      </c>
      <c r="R97" s="43" t="e">
        <f t="shared" si="12"/>
        <v>#DIV/0!</v>
      </c>
      <c r="S97" s="144">
        <v>0</v>
      </c>
    </row>
    <row r="98" spans="2:19" s="14" customFormat="1" ht="15" customHeight="1" thickBot="1" x14ac:dyDescent="0.3">
      <c r="B98" s="50">
        <v>3293</v>
      </c>
      <c r="C98" s="13" t="s">
        <v>41</v>
      </c>
      <c r="D98" s="6">
        <v>2140</v>
      </c>
      <c r="E98" s="115">
        <v>1878.63</v>
      </c>
      <c r="F98" s="11"/>
      <c r="G98" s="115"/>
      <c r="H98" s="6"/>
      <c r="I98" s="115"/>
      <c r="J98" s="6"/>
      <c r="K98" s="115"/>
      <c r="L98" s="6"/>
      <c r="M98" s="115"/>
      <c r="N98" s="26"/>
      <c r="O98" s="116"/>
      <c r="P98" s="4">
        <f t="shared" si="10"/>
        <v>2140</v>
      </c>
      <c r="Q98" s="114">
        <f t="shared" si="11"/>
        <v>1878.63</v>
      </c>
      <c r="R98" s="43">
        <f t="shared" si="12"/>
        <v>87.786448598130846</v>
      </c>
      <c r="S98" s="144">
        <f t="shared" si="13"/>
        <v>87.786448598130846</v>
      </c>
    </row>
    <row r="99" spans="2:19" s="14" customFormat="1" ht="15" customHeight="1" thickBot="1" x14ac:dyDescent="0.3">
      <c r="B99" s="50">
        <v>3294</v>
      </c>
      <c r="C99" s="13" t="s">
        <v>49</v>
      </c>
      <c r="D99" s="6"/>
      <c r="E99" s="115">
        <v>0</v>
      </c>
      <c r="F99" s="11"/>
      <c r="G99" s="115"/>
      <c r="H99" s="6"/>
      <c r="I99" s="115"/>
      <c r="J99" s="6">
        <v>100</v>
      </c>
      <c r="K99" s="115">
        <v>100</v>
      </c>
      <c r="L99" s="6"/>
      <c r="M99" s="115"/>
      <c r="N99" s="26"/>
      <c r="O99" s="116"/>
      <c r="P99" s="4">
        <f t="shared" si="10"/>
        <v>100</v>
      </c>
      <c r="Q99" s="114">
        <f t="shared" si="11"/>
        <v>100</v>
      </c>
      <c r="R99" s="43">
        <f t="shared" si="12"/>
        <v>100</v>
      </c>
      <c r="S99" s="144">
        <f t="shared" si="13"/>
        <v>100</v>
      </c>
    </row>
    <row r="100" spans="2:19" s="14" customFormat="1" ht="15" customHeight="1" thickBot="1" x14ac:dyDescent="0.3">
      <c r="B100" s="50">
        <v>3295</v>
      </c>
      <c r="C100" s="13" t="s">
        <v>42</v>
      </c>
      <c r="D100" s="6">
        <v>13200</v>
      </c>
      <c r="E100" s="115">
        <v>13162.5</v>
      </c>
      <c r="F100" s="11"/>
      <c r="G100" s="115"/>
      <c r="H100" s="6"/>
      <c r="I100" s="115"/>
      <c r="J100" s="6"/>
      <c r="K100" s="115"/>
      <c r="L100" s="6"/>
      <c r="M100" s="115"/>
      <c r="N100" s="26"/>
      <c r="O100" s="116"/>
      <c r="P100" s="4">
        <f t="shared" si="10"/>
        <v>13200</v>
      </c>
      <c r="Q100" s="114">
        <f t="shared" si="11"/>
        <v>13162.5</v>
      </c>
      <c r="R100" s="43">
        <f t="shared" si="12"/>
        <v>99.715909090909093</v>
      </c>
      <c r="S100" s="144">
        <f t="shared" si="13"/>
        <v>99.715909090909093</v>
      </c>
    </row>
    <row r="101" spans="2:19" s="14" customFormat="1" ht="15" customHeight="1" thickBot="1" x14ac:dyDescent="0.3">
      <c r="B101" s="50">
        <v>3723</v>
      </c>
      <c r="C101" s="13" t="s">
        <v>91</v>
      </c>
      <c r="D101" s="6">
        <v>102423</v>
      </c>
      <c r="E101" s="115">
        <v>102422.43</v>
      </c>
      <c r="F101" s="11">
        <v>72303</v>
      </c>
      <c r="G101" s="115">
        <v>72303.240000000005</v>
      </c>
      <c r="H101" s="6"/>
      <c r="I101" s="115"/>
      <c r="J101" s="6"/>
      <c r="K101" s="115"/>
      <c r="L101" s="6"/>
      <c r="M101" s="115"/>
      <c r="N101" s="26"/>
      <c r="O101" s="116"/>
      <c r="P101" s="4">
        <f t="shared" si="10"/>
        <v>174726</v>
      </c>
      <c r="Q101" s="114">
        <f t="shared" si="11"/>
        <v>174725.66999999998</v>
      </c>
      <c r="R101" s="43"/>
      <c r="S101" s="144">
        <f t="shared" si="13"/>
        <v>99.999811132859435</v>
      </c>
    </row>
    <row r="102" spans="2:19" s="14" customFormat="1" ht="15" customHeight="1" thickBot="1" x14ac:dyDescent="0.3">
      <c r="B102" s="50">
        <v>3299</v>
      </c>
      <c r="C102" s="13" t="s">
        <v>50</v>
      </c>
      <c r="D102" s="6">
        <v>0</v>
      </c>
      <c r="E102" s="115">
        <v>0</v>
      </c>
      <c r="F102" s="11"/>
      <c r="G102" s="115"/>
      <c r="H102" s="6">
        <v>28285</v>
      </c>
      <c r="I102" s="115">
        <v>31762.5</v>
      </c>
      <c r="J102" s="6">
        <v>215</v>
      </c>
      <c r="K102" s="115">
        <v>215</v>
      </c>
      <c r="L102" s="6"/>
      <c r="M102" s="115"/>
      <c r="N102" s="26"/>
      <c r="O102" s="116"/>
      <c r="P102" s="4">
        <f t="shared" si="10"/>
        <v>28500</v>
      </c>
      <c r="Q102" s="114">
        <f t="shared" si="11"/>
        <v>31977.5</v>
      </c>
      <c r="R102" s="43">
        <f t="shared" si="12"/>
        <v>112.20175438596492</v>
      </c>
      <c r="S102" s="144">
        <f t="shared" si="13"/>
        <v>112.20175438596492</v>
      </c>
    </row>
    <row r="103" spans="2:19" ht="15" customHeight="1" thickBot="1" x14ac:dyDescent="0.3">
      <c r="B103" s="50">
        <v>3431</v>
      </c>
      <c r="C103" s="27" t="s">
        <v>32</v>
      </c>
      <c r="D103" s="6"/>
      <c r="E103" s="115">
        <v>0</v>
      </c>
      <c r="F103" s="11"/>
      <c r="G103" s="115"/>
      <c r="H103" s="6"/>
      <c r="I103" s="115"/>
      <c r="J103" s="6"/>
      <c r="K103" s="115"/>
      <c r="L103" s="6"/>
      <c r="M103" s="115"/>
      <c r="N103" s="26"/>
      <c r="O103" s="116"/>
      <c r="P103" s="4">
        <f t="shared" si="10"/>
        <v>0</v>
      </c>
      <c r="Q103" s="114">
        <f t="shared" si="11"/>
        <v>0</v>
      </c>
      <c r="R103" s="43" t="e">
        <f t="shared" si="12"/>
        <v>#DIV/0!</v>
      </c>
      <c r="S103" s="144">
        <v>0</v>
      </c>
    </row>
    <row r="104" spans="2:19" ht="15" customHeight="1" thickBot="1" x14ac:dyDescent="0.3">
      <c r="B104" s="50">
        <v>3433</v>
      </c>
      <c r="C104" s="13" t="s">
        <v>43</v>
      </c>
      <c r="D104" s="6">
        <v>762</v>
      </c>
      <c r="E104" s="115">
        <v>761.34</v>
      </c>
      <c r="F104" s="11"/>
      <c r="G104" s="115"/>
      <c r="H104" s="6"/>
      <c r="I104" s="115"/>
      <c r="J104" s="6"/>
      <c r="K104" s="115"/>
      <c r="L104" s="6"/>
      <c r="M104" s="115"/>
      <c r="N104" s="26"/>
      <c r="O104" s="116"/>
      <c r="P104" s="4">
        <f t="shared" si="10"/>
        <v>762</v>
      </c>
      <c r="Q104" s="114">
        <f t="shared" si="11"/>
        <v>761.34</v>
      </c>
      <c r="R104" s="43">
        <f t="shared" si="12"/>
        <v>99.913385826771659</v>
      </c>
      <c r="S104" s="144">
        <f t="shared" si="13"/>
        <v>99.913385826771659</v>
      </c>
    </row>
    <row r="105" spans="2:19" ht="15" customHeight="1" thickBot="1" x14ac:dyDescent="0.3">
      <c r="B105" s="51">
        <v>4</v>
      </c>
      <c r="C105" s="41" t="s">
        <v>62</v>
      </c>
      <c r="D105" s="6"/>
      <c r="E105" s="115"/>
      <c r="F105" s="11"/>
      <c r="G105" s="115"/>
      <c r="H105" s="6"/>
      <c r="I105" s="115"/>
      <c r="J105" s="6"/>
      <c r="K105" s="115"/>
      <c r="L105" s="6"/>
      <c r="M105" s="115"/>
      <c r="N105" s="26"/>
      <c r="O105" s="116"/>
      <c r="P105" s="4">
        <f t="shared" si="10"/>
        <v>0</v>
      </c>
      <c r="Q105" s="114">
        <f t="shared" si="11"/>
        <v>0</v>
      </c>
      <c r="R105" s="43"/>
      <c r="S105" s="144">
        <v>0</v>
      </c>
    </row>
    <row r="106" spans="2:19" ht="15" customHeight="1" thickBot="1" x14ac:dyDescent="0.3">
      <c r="B106" s="50">
        <v>4123</v>
      </c>
      <c r="C106" s="13" t="s">
        <v>53</v>
      </c>
      <c r="D106" s="6"/>
      <c r="E106" s="115"/>
      <c r="F106" s="11"/>
      <c r="G106" s="115"/>
      <c r="H106" s="6"/>
      <c r="I106" s="115"/>
      <c r="J106" s="6"/>
      <c r="K106" s="115"/>
      <c r="L106" s="6"/>
      <c r="M106" s="115"/>
      <c r="N106" s="26"/>
      <c r="O106" s="116"/>
      <c r="P106" s="4">
        <f t="shared" si="10"/>
        <v>0</v>
      </c>
      <c r="Q106" s="114">
        <f t="shared" si="11"/>
        <v>0</v>
      </c>
      <c r="R106" s="43" t="e">
        <f t="shared" ref="R106:R111" si="14">Q106/P106*100</f>
        <v>#DIV/0!</v>
      </c>
      <c r="S106" s="144">
        <v>0</v>
      </c>
    </row>
    <row r="107" spans="2:19" ht="15" customHeight="1" thickBot="1" x14ac:dyDescent="0.3">
      <c r="B107" s="50">
        <v>4212</v>
      </c>
      <c r="C107" s="13" t="s">
        <v>44</v>
      </c>
      <c r="D107" s="6">
        <v>0</v>
      </c>
      <c r="E107" s="115"/>
      <c r="F107" s="11">
        <v>30000</v>
      </c>
      <c r="G107" s="115">
        <v>32489</v>
      </c>
      <c r="H107" s="6"/>
      <c r="I107" s="115"/>
      <c r="J107" s="6"/>
      <c r="K107" s="115"/>
      <c r="L107" s="6"/>
      <c r="M107" s="115"/>
      <c r="N107" s="26"/>
      <c r="O107" s="116"/>
      <c r="P107" s="4">
        <f t="shared" si="10"/>
        <v>30000</v>
      </c>
      <c r="Q107" s="114">
        <f t="shared" si="11"/>
        <v>32489</v>
      </c>
      <c r="R107" s="43">
        <f t="shared" si="14"/>
        <v>108.29666666666667</v>
      </c>
      <c r="S107" s="144">
        <f t="shared" si="13"/>
        <v>108.29666666666667</v>
      </c>
    </row>
    <row r="108" spans="2:19" ht="15" customHeight="1" thickBot="1" x14ac:dyDescent="0.3">
      <c r="B108" s="50">
        <v>4227</v>
      </c>
      <c r="C108" s="13" t="s">
        <v>33</v>
      </c>
      <c r="D108" s="6">
        <v>9799</v>
      </c>
      <c r="E108" s="115">
        <v>14136.5</v>
      </c>
      <c r="F108" s="11">
        <v>14411</v>
      </c>
      <c r="G108" s="115">
        <v>17988</v>
      </c>
      <c r="H108" s="6">
        <v>10968</v>
      </c>
      <c r="I108" s="115">
        <v>6630</v>
      </c>
      <c r="J108" s="6">
        <v>1000</v>
      </c>
      <c r="K108" s="115"/>
      <c r="L108" s="6">
        <v>15334</v>
      </c>
      <c r="M108" s="115"/>
      <c r="N108" s="5">
        <v>66292</v>
      </c>
      <c r="O108" s="115">
        <v>1422.87</v>
      </c>
      <c r="P108" s="4">
        <f t="shared" si="10"/>
        <v>117804</v>
      </c>
      <c r="Q108" s="114">
        <f t="shared" si="11"/>
        <v>40177.370000000003</v>
      </c>
      <c r="R108" s="43">
        <f t="shared" si="14"/>
        <v>34.105268072391432</v>
      </c>
      <c r="S108" s="144">
        <f t="shared" si="13"/>
        <v>34.105268072391432</v>
      </c>
    </row>
    <row r="109" spans="2:19" ht="15" customHeight="1" thickBot="1" x14ac:dyDescent="0.3">
      <c r="B109" s="50">
        <v>4241</v>
      </c>
      <c r="C109" s="13" t="s">
        <v>56</v>
      </c>
      <c r="D109" s="6">
        <v>7800</v>
      </c>
      <c r="E109" s="115">
        <v>7796.28</v>
      </c>
      <c r="F109" s="11"/>
      <c r="G109" s="115"/>
      <c r="H109" s="6"/>
      <c r="I109" s="115"/>
      <c r="J109" s="6"/>
      <c r="K109" s="115"/>
      <c r="L109" s="6"/>
      <c r="M109" s="115"/>
      <c r="N109" s="26"/>
      <c r="O109" s="116"/>
      <c r="P109" s="4">
        <f t="shared" si="10"/>
        <v>7800</v>
      </c>
      <c r="Q109" s="114">
        <f t="shared" si="11"/>
        <v>7796.28</v>
      </c>
      <c r="R109" s="43">
        <f t="shared" si="14"/>
        <v>99.952307692307684</v>
      </c>
      <c r="S109" s="144">
        <f t="shared" si="13"/>
        <v>99.952307692307684</v>
      </c>
    </row>
    <row r="110" spans="2:19" ht="15" customHeight="1" thickBot="1" x14ac:dyDescent="0.3">
      <c r="B110" s="50">
        <v>4262</v>
      </c>
      <c r="C110" s="13" t="s">
        <v>51</v>
      </c>
      <c r="D110" s="6"/>
      <c r="E110" s="115"/>
      <c r="F110" s="11"/>
      <c r="G110" s="115"/>
      <c r="H110" s="6"/>
      <c r="I110" s="115"/>
      <c r="J110" s="6"/>
      <c r="K110" s="115"/>
      <c r="L110" s="6"/>
      <c r="M110" s="115"/>
      <c r="N110" s="26"/>
      <c r="O110" s="116"/>
      <c r="P110" s="4">
        <f t="shared" si="10"/>
        <v>0</v>
      </c>
      <c r="Q110" s="114">
        <f t="shared" si="11"/>
        <v>0</v>
      </c>
      <c r="R110" s="43" t="e">
        <f t="shared" si="14"/>
        <v>#DIV/0!</v>
      </c>
      <c r="S110" s="144">
        <v>0</v>
      </c>
    </row>
    <row r="111" spans="2:19" ht="15" customHeight="1" thickBot="1" x14ac:dyDescent="0.3">
      <c r="B111" s="52"/>
      <c r="C111" s="53" t="s">
        <v>14</v>
      </c>
      <c r="D111" s="54">
        <f>SUM(D75:D110)</f>
        <v>6064366</v>
      </c>
      <c r="E111" s="54">
        <v>6058384.8499999996</v>
      </c>
      <c r="F111" s="54">
        <v>228837</v>
      </c>
      <c r="G111" s="54">
        <v>228837.83</v>
      </c>
      <c r="H111" s="54">
        <f t="shared" ref="H111:N111" si="15">SUM(H75:H110)</f>
        <v>200152</v>
      </c>
      <c r="I111" s="122">
        <v>198505</v>
      </c>
      <c r="J111" s="54">
        <v>27894</v>
      </c>
      <c r="K111" s="122">
        <v>2870.52</v>
      </c>
      <c r="L111" s="54">
        <f t="shared" si="15"/>
        <v>29034</v>
      </c>
      <c r="M111" s="122">
        <f t="shared" si="15"/>
        <v>15837.05</v>
      </c>
      <c r="N111" s="54">
        <f t="shared" si="15"/>
        <v>66292</v>
      </c>
      <c r="O111" s="122">
        <v>1422.87</v>
      </c>
      <c r="P111" s="4">
        <f t="shared" si="10"/>
        <v>6616575</v>
      </c>
      <c r="Q111" s="114">
        <v>6505858.1200000001</v>
      </c>
      <c r="R111" s="55">
        <f t="shared" si="14"/>
        <v>98.326673845607431</v>
      </c>
      <c r="S111" s="144">
        <f t="shared" si="13"/>
        <v>98.326673845607431</v>
      </c>
    </row>
    <row r="112" spans="2:19" ht="15" customHeight="1" thickBot="1" x14ac:dyDescent="0.3">
      <c r="B112" s="65"/>
      <c r="C112" s="66"/>
      <c r="D112" s="67"/>
      <c r="E112" s="123"/>
      <c r="F112" s="67"/>
      <c r="G112" s="123"/>
      <c r="H112" s="67"/>
      <c r="I112" s="123"/>
      <c r="J112" s="67"/>
      <c r="K112" s="123"/>
      <c r="L112" s="67"/>
      <c r="M112" s="123"/>
      <c r="N112" s="67"/>
      <c r="O112" s="123"/>
      <c r="P112" s="67"/>
      <c r="Q112" s="123"/>
      <c r="R112" s="68"/>
      <c r="S112" s="143">
        <v>0</v>
      </c>
    </row>
    <row r="113" spans="2:19" ht="15" customHeight="1" thickBot="1" x14ac:dyDescent="0.3">
      <c r="B113" s="69"/>
      <c r="C113" s="70" t="s">
        <v>63</v>
      </c>
      <c r="D113" s="71">
        <v>6317670</v>
      </c>
      <c r="E113" s="71">
        <v>6311688.8499999996</v>
      </c>
      <c r="F113" s="71">
        <v>228837</v>
      </c>
      <c r="G113" s="71">
        <v>228837.83</v>
      </c>
      <c r="H113" s="71">
        <v>200152</v>
      </c>
      <c r="I113" s="124">
        <v>198505</v>
      </c>
      <c r="J113" s="71">
        <v>27894</v>
      </c>
      <c r="K113" s="124">
        <v>2870.52</v>
      </c>
      <c r="L113" s="71">
        <v>29034</v>
      </c>
      <c r="M113" s="124">
        <v>15837.05</v>
      </c>
      <c r="N113" s="71">
        <v>66292</v>
      </c>
      <c r="O113" s="124">
        <v>1422.87</v>
      </c>
      <c r="P113" s="71">
        <v>6869879</v>
      </c>
      <c r="Q113" s="124">
        <v>6759162.1200000001</v>
      </c>
      <c r="R113" s="72"/>
      <c r="S113" s="144">
        <f>(Q113/P113)*100</f>
        <v>98.388372196948453</v>
      </c>
    </row>
    <row r="114" spans="2:19" ht="15" customHeight="1" thickBot="1" x14ac:dyDescent="0.3">
      <c r="B114" s="15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9"/>
    </row>
    <row r="115" spans="2:19" ht="15" customHeight="1" x14ac:dyDescent="0.25">
      <c r="B115" s="20"/>
      <c r="C115" s="21"/>
      <c r="D115" s="22"/>
      <c r="E115" s="22"/>
      <c r="F115" s="22"/>
      <c r="G115" s="22"/>
      <c r="H115" s="22"/>
      <c r="I115" s="22"/>
      <c r="J115" s="148" t="s">
        <v>58</v>
      </c>
      <c r="K115" s="149"/>
      <c r="L115" s="149"/>
      <c r="M115" s="149"/>
      <c r="N115" s="149"/>
      <c r="O115" s="149"/>
      <c r="P115" s="150"/>
      <c r="Q115" s="56">
        <f>Q44-Q113</f>
        <v>-15750.88000000082</v>
      </c>
      <c r="R115" s="19"/>
    </row>
    <row r="116" spans="2:19" ht="15" customHeight="1" x14ac:dyDescent="0.25">
      <c r="B116" s="20"/>
      <c r="C116" s="21"/>
      <c r="D116" s="22"/>
      <c r="E116" s="22"/>
      <c r="F116" s="22"/>
      <c r="G116" s="22"/>
      <c r="H116" s="22"/>
      <c r="I116" s="22"/>
      <c r="J116" s="151" t="s">
        <v>17</v>
      </c>
      <c r="K116" s="152"/>
      <c r="L116" s="152"/>
      <c r="M116" s="152"/>
      <c r="N116" s="152"/>
      <c r="O116" s="152"/>
      <c r="P116" s="153"/>
      <c r="Q116" s="57">
        <v>156877.09</v>
      </c>
      <c r="R116" s="19"/>
    </row>
    <row r="117" spans="2:19" ht="15" customHeight="1" thickBot="1" x14ac:dyDescent="0.3">
      <c r="B117" s="23"/>
      <c r="C117" s="23"/>
      <c r="D117" s="23"/>
      <c r="E117" s="23"/>
      <c r="F117" s="23"/>
      <c r="G117" s="23"/>
      <c r="H117" s="23"/>
      <c r="I117" s="23"/>
      <c r="J117" s="156" t="s">
        <v>59</v>
      </c>
      <c r="K117" s="157"/>
      <c r="L117" s="157"/>
      <c r="M117" s="157"/>
      <c r="N117" s="157"/>
      <c r="O117" s="157"/>
      <c r="P117" s="158"/>
      <c r="Q117" s="58">
        <f>Q115+Q116</f>
        <v>141126.20999999918</v>
      </c>
      <c r="R117" s="24"/>
    </row>
    <row r="118" spans="2:19" ht="15" customHeight="1" x14ac:dyDescent="0.25"/>
    <row r="119" spans="2:19" ht="15" customHeight="1" x14ac:dyDescent="0.25">
      <c r="B119" s="75" t="s">
        <v>18</v>
      </c>
      <c r="C119" s="73"/>
      <c r="D119" s="73"/>
      <c r="E119" s="73"/>
      <c r="F119" s="73"/>
      <c r="G119" s="73"/>
      <c r="P119" s="9"/>
    </row>
    <row r="120" spans="2:19" ht="15" customHeight="1" x14ac:dyDescent="0.25"/>
    <row r="121" spans="2:19" ht="15" customHeight="1" x14ac:dyDescent="0.25">
      <c r="B121" s="177" t="s">
        <v>79</v>
      </c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</row>
    <row r="122" spans="2:19" ht="15" customHeight="1" x14ac:dyDescent="0.25">
      <c r="B122" s="177" t="s">
        <v>95</v>
      </c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</row>
    <row r="123" spans="2:19" ht="15" customHeight="1" x14ac:dyDescent="0.25">
      <c r="B123" s="177" t="s">
        <v>107</v>
      </c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</row>
    <row r="124" spans="2:19" ht="15" customHeight="1" x14ac:dyDescent="0.25">
      <c r="B124" s="1" t="s">
        <v>100</v>
      </c>
    </row>
    <row r="125" spans="2:19" ht="15" customHeight="1" x14ac:dyDescent="0.25">
      <c r="B125" s="94" t="s">
        <v>99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9" ht="15" customHeight="1" x14ac:dyDescent="0.25">
      <c r="B126" s="94" t="s">
        <v>96</v>
      </c>
      <c r="C126" s="91" t="s">
        <v>97</v>
      </c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3"/>
    </row>
    <row r="127" spans="2:19" ht="15" customHeight="1" x14ac:dyDescent="0.25">
      <c r="B127" s="94"/>
      <c r="C127" s="91" t="s">
        <v>98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3"/>
    </row>
    <row r="128" spans="2:19" ht="15" customHeight="1" x14ac:dyDescent="0.25">
      <c r="B128" s="94"/>
      <c r="C128" s="91" t="s">
        <v>101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3"/>
    </row>
    <row r="129" spans="2:19" ht="15" customHeight="1" x14ac:dyDescent="0.25">
      <c r="B129" s="94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3"/>
    </row>
    <row r="130" spans="2:19" ht="15" customHeight="1" x14ac:dyDescent="0.25">
      <c r="B130" s="94" t="s">
        <v>102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3"/>
    </row>
    <row r="131" spans="2:19" ht="15" customHeight="1" x14ac:dyDescent="0.25">
      <c r="B131" s="94" t="s">
        <v>103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3"/>
    </row>
    <row r="132" spans="2:19" ht="15" customHeight="1" x14ac:dyDescent="0.25">
      <c r="B132" s="94" t="s">
        <v>104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3"/>
    </row>
    <row r="133" spans="2:19" ht="15" customHeight="1" x14ac:dyDescent="0.25">
      <c r="B133" s="94" t="s">
        <v>105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3"/>
    </row>
    <row r="134" spans="2:19" ht="15" customHeight="1" x14ac:dyDescent="0.25">
      <c r="B134" s="94" t="s">
        <v>110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3"/>
    </row>
    <row r="135" spans="2:19" ht="15" customHeight="1" x14ac:dyDescent="0.25">
      <c r="B135" s="94" t="s">
        <v>106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3"/>
    </row>
    <row r="136" spans="2:19" s="91" customFormat="1" ht="18" customHeight="1" x14ac:dyDescent="0.2">
      <c r="B136" s="94" t="s">
        <v>111</v>
      </c>
    </row>
    <row r="137" spans="2:19" s="91" customFormat="1" ht="6" customHeight="1" x14ac:dyDescent="0.2">
      <c r="B137" s="145"/>
    </row>
    <row r="138" spans="2:19" s="91" customFormat="1" ht="6" customHeight="1" x14ac:dyDescent="0.2">
      <c r="B138" s="145"/>
    </row>
    <row r="139" spans="2:19" s="91" customFormat="1" ht="15" customHeight="1" x14ac:dyDescent="0.2">
      <c r="B139" s="177" t="s">
        <v>109</v>
      </c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</row>
    <row r="140" spans="2:19" ht="15" customHeight="1" x14ac:dyDescent="0.25">
      <c r="B140" s="177" t="s">
        <v>108</v>
      </c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</row>
    <row r="141" spans="2:19" ht="15" customHeight="1" x14ac:dyDescent="0.25">
      <c r="B141" s="1"/>
    </row>
    <row r="142" spans="2:19" ht="15" customHeight="1" x14ac:dyDescent="0.25">
      <c r="B142" s="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77"/>
    </row>
    <row r="143" spans="2:19" ht="15" customHeight="1" x14ac:dyDescent="0.25">
      <c r="B143" s="1"/>
      <c r="C143" s="91" t="s">
        <v>112</v>
      </c>
      <c r="D143" s="91"/>
      <c r="E143" s="91"/>
      <c r="F143" s="91"/>
      <c r="G143" s="91"/>
      <c r="H143" s="91"/>
      <c r="I143" s="91"/>
      <c r="J143" s="91"/>
      <c r="K143" s="91"/>
      <c r="L143" s="91" t="s">
        <v>114</v>
      </c>
      <c r="M143" s="91"/>
      <c r="N143" s="91"/>
      <c r="O143" s="91"/>
      <c r="P143" s="91"/>
      <c r="Q143" s="91"/>
      <c r="R143" s="91"/>
      <c r="S143" s="77"/>
    </row>
    <row r="144" spans="2:19" ht="15" customHeight="1" x14ac:dyDescent="0.25">
      <c r="B144" s="1"/>
      <c r="C144" s="91" t="s">
        <v>113</v>
      </c>
      <c r="D144" s="91"/>
      <c r="E144" s="91"/>
      <c r="F144" s="91"/>
      <c r="G144" s="91"/>
      <c r="H144" s="91"/>
      <c r="I144" s="91"/>
      <c r="J144" s="91"/>
      <c r="K144" s="91"/>
      <c r="L144" s="91" t="s">
        <v>115</v>
      </c>
      <c r="M144" s="91"/>
      <c r="N144" s="91"/>
      <c r="O144" s="91"/>
      <c r="P144" s="91"/>
      <c r="Q144" s="91"/>
      <c r="R144" s="91"/>
      <c r="S144" s="77"/>
    </row>
    <row r="145" spans="2:19" ht="15" customHeight="1" x14ac:dyDescent="0.25">
      <c r="B145" s="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77"/>
    </row>
    <row r="146" spans="2:19" ht="15" customHeight="1" x14ac:dyDescent="0.25">
      <c r="B146" s="77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77"/>
    </row>
    <row r="147" spans="2:19" ht="15" customHeight="1" x14ac:dyDescent="0.25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77"/>
    </row>
    <row r="148" spans="2:19" ht="15" customHeight="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77"/>
    </row>
    <row r="149" spans="2:19" ht="15" customHeight="1" x14ac:dyDescent="0.25">
      <c r="B149" s="77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77"/>
    </row>
    <row r="150" spans="2:19" ht="15" customHeight="1" x14ac:dyDescent="0.25">
      <c r="B150" s="77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77"/>
    </row>
    <row r="151" spans="2:19" ht="15" customHeight="1" x14ac:dyDescent="0.25">
      <c r="B151" s="77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77"/>
    </row>
    <row r="152" spans="2:19" ht="15" customHeight="1" x14ac:dyDescent="0.25">
      <c r="B152" s="77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77"/>
    </row>
    <row r="153" spans="2:19" ht="15" customHeight="1" x14ac:dyDescent="0.25"/>
    <row r="154" spans="2:19" ht="15" customHeight="1" x14ac:dyDescent="0.25"/>
    <row r="155" spans="2:19" ht="15" customHeight="1" x14ac:dyDescent="0.25"/>
    <row r="156" spans="2:19" ht="15" customHeight="1" x14ac:dyDescent="0.25"/>
    <row r="157" spans="2:19" ht="15" customHeight="1" x14ac:dyDescent="0.25"/>
    <row r="158" spans="2:19" ht="15" customHeight="1" x14ac:dyDescent="0.25"/>
    <row r="159" spans="2:19" ht="15" customHeight="1" x14ac:dyDescent="0.25"/>
    <row r="160" spans="2:19" ht="15" customHeight="1" x14ac:dyDescent="0.25"/>
  </sheetData>
  <mergeCells count="26">
    <mergeCell ref="B147:R147"/>
    <mergeCell ref="B148:R148"/>
    <mergeCell ref="B121:R121"/>
    <mergeCell ref="B122:R122"/>
    <mergeCell ref="B123:R123"/>
    <mergeCell ref="B139:R139"/>
    <mergeCell ref="B140:R140"/>
    <mergeCell ref="J117:P117"/>
    <mergeCell ref="Q26:Q27"/>
    <mergeCell ref="R26:R27"/>
    <mergeCell ref="B48:R48"/>
    <mergeCell ref="B73:R73"/>
    <mergeCell ref="B72:R72"/>
    <mergeCell ref="B71:R71"/>
    <mergeCell ref="B47:R47"/>
    <mergeCell ref="D26:E26"/>
    <mergeCell ref="H26:I26"/>
    <mergeCell ref="J26:K26"/>
    <mergeCell ref="L26:M26"/>
    <mergeCell ref="N26:O26"/>
    <mergeCell ref="P26:P27"/>
    <mergeCell ref="S26:S27"/>
    <mergeCell ref="B9:R9"/>
    <mergeCell ref="J115:P115"/>
    <mergeCell ref="J116:P116"/>
    <mergeCell ref="F26:G26"/>
  </mergeCells>
  <pageMargins left="0.7" right="0.7" top="0.75" bottom="0.75" header="0.3" footer="0.3"/>
  <pageSetup paperSize="9" scale="6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cols>
    <col min="2" max="2" width="14.5703125" customWidth="1"/>
  </cols>
  <sheetData>
    <row r="3" spans="2:2" x14ac:dyDescent="0.25">
      <c r="B3" s="99">
        <f>1723393.32+567944+652993</f>
        <v>2944330.3200000003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Jasna</cp:lastModifiedBy>
  <cp:lastPrinted>2023-02-23T11:58:31Z</cp:lastPrinted>
  <dcterms:created xsi:type="dcterms:W3CDTF">2022-01-28T07:37:17Z</dcterms:created>
  <dcterms:modified xsi:type="dcterms:W3CDTF">2023-02-23T12:03:43Z</dcterms:modified>
</cp:coreProperties>
</file>